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lhalley\Documents\telework\business and Finiance\"/>
    </mc:Choice>
  </mc:AlternateContent>
  <bookViews>
    <workbookView xWindow="-120" yWindow="-120" windowWidth="29040" windowHeight="15840"/>
  </bookViews>
  <sheets>
    <sheet name="NCAT Calculator" sheetId="10" r:id="rId1"/>
    <sheet name="Data" sheetId="15" state="hidden" r:id="rId2"/>
    <sheet name="HousingMeals" sheetId="16" state="hidden" r:id="rId3"/>
  </sheets>
  <definedNames>
    <definedName name="AggiePointePrivate">HousingMeals!$D$2:$D$12</definedName>
    <definedName name="AggiePointeSingle">HousingMeals!$C$2:$C$12</definedName>
    <definedName name="AggieSuitesDouble">HousingMeals!$F$18:$F$23</definedName>
    <definedName name="AggieSuitesSingle">HousingMeals!$G$18:$G$23</definedName>
    <definedName name="AggieTerrace">HousingMeals!$B$2:$B$12</definedName>
    <definedName name="AggieVillageDouble">HousingMeals!$K$18:$K$23</definedName>
    <definedName name="AggieVillageDoubleDeluxe">HousingMeals!$L$18:$L$23</definedName>
    <definedName name="AggieVillagePrivate">HousingMeals!$N$18:$N$23</definedName>
    <definedName name="AggieVillageSingle">HousingMeals!$M$18:$M$23</definedName>
    <definedName name="Apartment">HousingMeals!$A$15:$A$21</definedName>
    <definedName name="Campus">HousingMeals!$A$2:$A$14</definedName>
    <definedName name="CampusEdgePrivate">HousingMeals!$E$2:$E$12</definedName>
    <definedName name="CommuterStudentNoHousing">HousingMeals!$H$2:$H$12</definedName>
    <definedName name="DepositLookup">Data!$A$84:$B$85</definedName>
    <definedName name="FAGrants">#REF!</definedName>
    <definedName name="FAlist">#REF!</definedName>
    <definedName name="FALoans">#REF!</definedName>
    <definedName name="GRDTuitionLookup">#REF!</definedName>
    <definedName name="GRDTuitionType">#REF!</definedName>
    <definedName name="GRTuitionLookup">#REF!</definedName>
    <definedName name="GRTuitionType">#REF!</definedName>
    <definedName name="HousingLookup">Data!$A$31:$B$48</definedName>
    <definedName name="HousingType">Data!$A$31:$A$48</definedName>
    <definedName name="MealLookup">Data!$A$54:$B$64</definedName>
    <definedName name="MealType">Data!$A$54:$A$64</definedName>
    <definedName name="NewReturning">Data!$A$68:$A$70</definedName>
    <definedName name="NewReturningLookup">Data!$A$68:$B$70</definedName>
    <definedName name="Optional">HousingMeals!#REF!</definedName>
    <definedName name="PrideHallDouble">HousingMeals!$H$18:$H$23</definedName>
    <definedName name="PrideHallPrivate">HousingMeals!$J$18:$J$23</definedName>
    <definedName name="PrideHallSingle">HousingMeals!$I$18:$I$23</definedName>
    <definedName name="_xlnm.Print_Area" localSheetId="0">'NCAT Calculator'!$A$21:$F$55</definedName>
    <definedName name="Required">#REF!</definedName>
    <definedName name="SebastianVillagePrivate">HousingMeals!$F$2:$F$12</definedName>
    <definedName name="Traditional_Double">#REF!</definedName>
    <definedName name="TraditionalDeluxe">HousingMeals!$E$18:$E$23</definedName>
    <definedName name="TraditionalDouble">HousingMeals!$B$18:$B$23</definedName>
    <definedName name="TraditionalPrivate">HousingMeals!$D$18:$D$23</definedName>
    <definedName name="TraditionalSingle">HousingMeals!$C$18:$C$23</definedName>
    <definedName name="TuitionLookup">#REF!</definedName>
    <definedName name="TuitionType">#REF!</definedName>
    <definedName name="UniversityParkPrivate">HousingMeals!$G$2:$G$12</definedName>
    <definedName name="YESNODeposit">Data!$A$84:$A$85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0" l="1"/>
  <c r="F40" i="10" l="1"/>
  <c r="F32" i="10" l="1"/>
  <c r="F28" i="10"/>
  <c r="B101" i="15"/>
  <c r="B100" i="15"/>
  <c r="F43" i="10"/>
  <c r="F42" i="10"/>
  <c r="F41" i="10"/>
  <c r="F39" i="10"/>
  <c r="B96" i="15" l="1"/>
  <c r="C27" i="10"/>
  <c r="C25" i="10"/>
  <c r="F29" i="10" l="1"/>
  <c r="C26" i="10"/>
  <c r="A96" i="15" s="1"/>
  <c r="F27" i="10" s="1"/>
  <c r="F45" i="10" l="1"/>
  <c r="F46" i="10"/>
  <c r="F47" i="10"/>
  <c r="F31" i="10"/>
  <c r="F33" i="10"/>
  <c r="B95" i="15"/>
  <c r="A95" i="15"/>
  <c r="F26" i="10" s="1"/>
  <c r="C24" i="10"/>
  <c r="F52" i="10"/>
  <c r="F51" i="10"/>
  <c r="F50" i="10"/>
  <c r="F49" i="10"/>
  <c r="F48" i="10"/>
  <c r="F44" i="10"/>
  <c r="F54" i="10" l="1"/>
  <c r="F25" i="10"/>
  <c r="F24" i="10"/>
  <c r="A100" i="15"/>
  <c r="A101" i="15"/>
  <c r="F35" i="10" l="1"/>
  <c r="F55" i="10" s="1"/>
</calcChain>
</file>

<file path=xl/sharedStrings.xml><?xml version="1.0" encoding="utf-8"?>
<sst xmlns="http://schemas.openxmlformats.org/spreadsheetml/2006/main" count="338" uniqueCount="106">
  <si>
    <t>Expenses</t>
  </si>
  <si>
    <t>Costs</t>
  </si>
  <si>
    <t>Type</t>
  </si>
  <si>
    <t>Housing Type</t>
  </si>
  <si>
    <t>Housing Costs</t>
  </si>
  <si>
    <t>Meal Plan</t>
  </si>
  <si>
    <t>Meal Costs</t>
  </si>
  <si>
    <t>Commuter Student- No Meal Plan</t>
  </si>
  <si>
    <t>Total Estimated Costs:</t>
  </si>
  <si>
    <t>Matriculation</t>
  </si>
  <si>
    <t>Cost</t>
  </si>
  <si>
    <t>Returning Student</t>
  </si>
  <si>
    <t>New Student-this is my first semester attending</t>
  </si>
  <si>
    <t>No. of Credit Hours</t>
  </si>
  <si>
    <t>Credits</t>
  </si>
  <si>
    <t>SEOG</t>
  </si>
  <si>
    <t>VGAP</t>
  </si>
  <si>
    <t>Federal Pell Grant</t>
  </si>
  <si>
    <t>Total Credits</t>
  </si>
  <si>
    <t>Private Educational Loan</t>
  </si>
  <si>
    <t>Other Loan</t>
  </si>
  <si>
    <t>TEACH Grant</t>
  </si>
  <si>
    <r>
      <t>Credit Amount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(award less fees)</t>
    </r>
  </si>
  <si>
    <t>Amount</t>
  </si>
  <si>
    <t>Meal Plan A - 19 Meals/Week</t>
  </si>
  <si>
    <t>Meal Plan U - Unlimited Meals</t>
  </si>
  <si>
    <t>Meal Plan B - 14 Meals/Week</t>
  </si>
  <si>
    <t>Meal Plan C - 12 Meals/Week</t>
  </si>
  <si>
    <t>Meal Plan D - 10 Meals/Week</t>
  </si>
  <si>
    <t>Meal Plan E - 8 Meals/Week</t>
  </si>
  <si>
    <t>Commuter Go Plan 500</t>
  </si>
  <si>
    <t>Commuter Go Plan 1000</t>
  </si>
  <si>
    <t>Commuter 25</t>
  </si>
  <si>
    <t>Commuter 50</t>
  </si>
  <si>
    <t>New Transfer-this is my first semester attending</t>
  </si>
  <si>
    <t>Distance Learning</t>
  </si>
  <si>
    <t>Student Type</t>
  </si>
  <si>
    <t>In State Undergraduate</t>
  </si>
  <si>
    <t>Out of State Undergraduate</t>
  </si>
  <si>
    <t>In State Graduate</t>
  </si>
  <si>
    <t>Out of State Graduate</t>
  </si>
  <si>
    <t>Main Campus</t>
  </si>
  <si>
    <t>Rates/Credit Hour</t>
  </si>
  <si>
    <t>Health Insurance</t>
  </si>
  <si>
    <t>Yes, I have waived the university's health insurance</t>
  </si>
  <si>
    <t>No, I plan to keep the univeristy's insurance</t>
  </si>
  <si>
    <t>Residency</t>
  </si>
  <si>
    <t>Student Level</t>
  </si>
  <si>
    <t>Undergraduate</t>
  </si>
  <si>
    <t>Graduate</t>
  </si>
  <si>
    <t xml:space="preserve">In state </t>
  </si>
  <si>
    <t xml:space="preserve">Out of state </t>
  </si>
  <si>
    <t>Rate</t>
  </si>
  <si>
    <t>Rule</t>
  </si>
  <si>
    <t>DL Policy</t>
  </si>
  <si>
    <r>
      <t xml:space="preserve">Total Estimated Semester Balance </t>
    </r>
    <r>
      <rPr>
        <b/>
        <i/>
        <sz val="11"/>
        <color indexed="10"/>
        <rFont val="Calibri"/>
        <family val="2"/>
      </rPr>
      <t>(Costs less Credits)</t>
    </r>
  </si>
  <si>
    <t>Stipends</t>
  </si>
  <si>
    <t>Scholarships</t>
  </si>
  <si>
    <t>I plan on requesting the university's health insurance</t>
  </si>
  <si>
    <t>MEAL</t>
  </si>
  <si>
    <t>Required</t>
  </si>
  <si>
    <r>
      <t xml:space="preserve">2020-2021 </t>
    </r>
    <r>
      <rPr>
        <b/>
        <sz val="18"/>
        <color indexed="10"/>
        <rFont val="Calibri"/>
        <family val="2"/>
      </rPr>
      <t>ESTIMATED</t>
    </r>
    <r>
      <rPr>
        <b/>
        <sz val="18"/>
        <color indexed="22"/>
        <rFont val="Calibri"/>
        <family val="2"/>
      </rPr>
      <t xml:space="preserve"> </t>
    </r>
    <r>
      <rPr>
        <b/>
        <sz val="18"/>
        <color indexed="9"/>
        <rFont val="Calibri"/>
        <family val="2"/>
      </rPr>
      <t>Tuition Cost Calculator</t>
    </r>
  </si>
  <si>
    <t>Fees/Credit Hour</t>
  </si>
  <si>
    <t>Federal Direct Loan -Subsidized (1.059% fee)</t>
  </si>
  <si>
    <t>Federal Direct Loan -Unsubsidized (1.059% fee)</t>
  </si>
  <si>
    <t>Federal Parent PLUS Loan (4.236% fee)</t>
  </si>
  <si>
    <t>Federal Graduate PLUS Loan (4.236% fee)</t>
  </si>
  <si>
    <t>MC Policy</t>
  </si>
  <si>
    <t>Health Insurance Charge</t>
  </si>
  <si>
    <t>Campus:</t>
  </si>
  <si>
    <t>TraditionalDouble</t>
  </si>
  <si>
    <t>TraditionalSingle</t>
  </si>
  <si>
    <t>TraditionalPrivate</t>
  </si>
  <si>
    <t>TraditionalDeluxe</t>
  </si>
  <si>
    <t>AggieSuitesDouble</t>
  </si>
  <si>
    <t>AggieSuitesSingle</t>
  </si>
  <si>
    <t>PrideHallDouble</t>
  </si>
  <si>
    <t>PrideHallSingle</t>
  </si>
  <si>
    <t>PrideHallPrivate</t>
  </si>
  <si>
    <t>AggieVillageDouble</t>
  </si>
  <si>
    <t>AggieVillageDoubleDeluxe</t>
  </si>
  <si>
    <t>AggieVillageSingle</t>
  </si>
  <si>
    <t>AggieVillagePrivate</t>
  </si>
  <si>
    <t>AggieTerrace</t>
  </si>
  <si>
    <t>AggiePointeSingle</t>
  </si>
  <si>
    <t>AggiePointePrivate</t>
  </si>
  <si>
    <t>CampusEdgePrivate</t>
  </si>
  <si>
    <t>SebastianVillagePrivate</t>
  </si>
  <si>
    <t>UniversityParkPrivate</t>
  </si>
  <si>
    <t>CommuterStudentNoHousing</t>
  </si>
  <si>
    <t>Tuition and Fees</t>
  </si>
  <si>
    <t>N/A</t>
  </si>
  <si>
    <t>Enter the Number of Distance Learning Credit Hours</t>
  </si>
  <si>
    <t xml:space="preserve">     Fees - Distance Learning</t>
  </si>
  <si>
    <t>Please enter the semester award amount provided by Financial Aid:</t>
  </si>
  <si>
    <t xml:space="preserve">In-State or Out of State </t>
  </si>
  <si>
    <t>Undergraduate or Graduate</t>
  </si>
  <si>
    <t xml:space="preserve">Health Insurance Waiver </t>
  </si>
  <si>
    <t xml:space="preserve">Housing </t>
  </si>
  <si>
    <r>
      <t>Meals</t>
    </r>
    <r>
      <rPr>
        <i/>
        <sz val="14"/>
        <color indexed="8"/>
        <rFont val="Calibri"/>
        <family val="2"/>
      </rPr>
      <t xml:space="preserve"> </t>
    </r>
  </si>
  <si>
    <r>
      <t>Orientation/First Year Experience</t>
    </r>
    <r>
      <rPr>
        <b/>
        <sz val="14"/>
        <color rgb="FFFF0000"/>
        <rFont val="Calibri (Body)_x0000_"/>
      </rPr>
      <t xml:space="preserve"> </t>
    </r>
  </si>
  <si>
    <t>*Please note, Financial Aid may be adjusted after the drop/add period.</t>
  </si>
  <si>
    <t xml:space="preserve">Add Insurance (If less than 6 hrs on-campus/remote) </t>
  </si>
  <si>
    <t>Enter the Number of On-campus/Remote Credit Hours</t>
  </si>
  <si>
    <t xml:space="preserve">     Fees - On-Campus/Remote</t>
  </si>
  <si>
    <r>
      <t xml:space="preserve">The Estimated Tuition Calculator is based on tuition and fees for the 2020-2021 academic year. 
Your selection of on-campus/remote courses and distance learning courses will determine how much you are charged for Tuition and Fees. Please note that On-Campus/Remote learning courses are charged at the same cost. A full time on-campus/remote student  (12+ hours UG, 9+ hours GR) will not be charged for distance learning courses. If you have less than full time on-campus/remote hours you will be charged separately for on-campus/remote and distance learning, which may calculate to more than the cost of a full time on-campus/remote student. Please review your schedule thoroughly to ensure the most cost effective combination for your situation.
</t>
    </r>
    <r>
      <rPr>
        <sz val="11"/>
        <color rgb="FFFF0000"/>
        <rFont val="Calibri"/>
        <family val="2"/>
        <scheme val="minor"/>
      </rPr>
      <t xml:space="preserve">To estimate the cost for a single semester, first select your residency and your level. Next enter the number of semester hours you are taking for  on-campus/remote and or Distance Learning. Make sure you select any additional options that may apply such as Health Insurance waiver/application, housing, meal plan, or Orientation fee to see the most accurate estimate. </t>
    </r>
    <r>
      <rPr>
        <sz val="11"/>
        <color theme="1"/>
        <rFont val="Calibri"/>
        <family val="2"/>
        <scheme val="minor"/>
      </rPr>
      <t xml:space="preserve">
Please be aware that this is an estimate only and does not include all items that may be charged to your bill such as: tuition differentials (Fixed Tuition), special fees for specific courses or programs, book allowance, parking permit, medical fees, or graduation application fees. 
Please note: Students staying in University Housing will be charged the required on-campus/remote fees, even if they are full time distance learning.
Additional information concerning tuition differentials and/or additional fees for specific programs may be found on the Tuition and Fees webpage at the link below.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</si>
</sst>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2">
    <font>
      <sz val="11"/>
      <color theme="1"/>
      <name val="Calibri"/>
      <family val="2"/>
      <scheme val="minor"/>
    </font>
    <font>
      <b/>
      <sz val="18"/>
      <color indexed="22"/>
      <name val="Calibri"/>
      <family val="2"/>
    </font>
    <font>
      <i/>
      <sz val="14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 (Body)_x0000_"/>
    </font>
    <font>
      <sz val="11"/>
      <color theme="1"/>
      <name val="Wingdings 3"/>
      <family val="1"/>
      <charset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10" fillId="0" borderId="0" xfId="0" applyFont="1"/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8" fillId="0" borderId="0" xfId="1" applyFont="1"/>
    <xf numFmtId="16" fontId="0" fillId="0" borderId="0" xfId="0" applyNumberFormat="1" applyAlignment="1">
      <alignment horizontal="center"/>
    </xf>
    <xf numFmtId="165" fontId="8" fillId="0" borderId="0" xfId="1" applyNumberFormat="1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43" fontId="8" fillId="0" borderId="0" xfId="1" applyFont="1" applyAlignment="1">
      <alignment horizontal="right"/>
    </xf>
    <xf numFmtId="44" fontId="8" fillId="0" borderId="0" xfId="2" applyFont="1" applyAlignment="1">
      <alignment horizontal="right"/>
    </xf>
    <xf numFmtId="44" fontId="8" fillId="0" borderId="0" xfId="2" applyFont="1" applyFill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44" fontId="13" fillId="0" borderId="0" xfId="2" applyFont="1" applyFill="1" applyAlignment="1"/>
    <xf numFmtId="44" fontId="13" fillId="0" borderId="0" xfId="2" applyFont="1" applyFill="1" applyAlignment="1">
      <alignment horizontal="center"/>
    </xf>
    <xf numFmtId="44" fontId="12" fillId="0" borderId="3" xfId="2" applyFont="1" applyFill="1" applyBorder="1" applyAlignment="1">
      <alignment horizontal="center" vertical="center"/>
    </xf>
    <xf numFmtId="44" fontId="8" fillId="0" borderId="0" xfId="2" applyFont="1"/>
    <xf numFmtId="44" fontId="11" fillId="0" borderId="3" xfId="2" applyFont="1" applyBorder="1" applyAlignment="1">
      <alignment horizontal="center" wrapText="1"/>
    </xf>
    <xf numFmtId="44" fontId="8" fillId="0" borderId="0" xfId="2" applyFont="1" applyAlignment="1" applyProtection="1">
      <alignment horizontal="right"/>
    </xf>
    <xf numFmtId="0" fontId="14" fillId="0" borderId="0" xfId="0" applyFont="1"/>
    <xf numFmtId="0" fontId="15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9" fillId="7" borderId="5" xfId="0" applyFont="1" applyFill="1" applyBorder="1"/>
    <xf numFmtId="0" fontId="0" fillId="8" borderId="5" xfId="0" applyFont="1" applyFill="1" applyBorder="1"/>
    <xf numFmtId="0" fontId="0" fillId="0" borderId="5" xfId="0" applyFont="1" applyBorder="1"/>
    <xf numFmtId="0" fontId="9" fillId="7" borderId="6" xfId="0" applyFont="1" applyFill="1" applyBorder="1"/>
    <xf numFmtId="0" fontId="0" fillId="8" borderId="6" xfId="0" applyFont="1" applyFill="1" applyBorder="1"/>
    <xf numFmtId="0" fontId="0" fillId="0" borderId="6" xfId="0" applyFont="1" applyBorder="1"/>
    <xf numFmtId="0" fontId="18" fillId="0" borderId="0" xfId="3"/>
    <xf numFmtId="44" fontId="8" fillId="0" borderId="0" xfId="2" applyFont="1" applyAlignment="1"/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0" fontId="0" fillId="9" borderId="0" xfId="0" applyFill="1" applyAlignment="1" applyProtection="1">
      <alignment horizontal="center"/>
    </xf>
    <xf numFmtId="0" fontId="0" fillId="9" borderId="0" xfId="0" applyFill="1"/>
    <xf numFmtId="0" fontId="0" fillId="9" borderId="0" xfId="0" applyFill="1" applyAlignment="1">
      <alignment horizontal="left"/>
    </xf>
    <xf numFmtId="0" fontId="9" fillId="5" borderId="4" xfId="0" applyFont="1" applyFill="1" applyBorder="1" applyAlignment="1">
      <alignment horizontal="center" wrapText="1"/>
    </xf>
    <xf numFmtId="0" fontId="0" fillId="9" borderId="0" xfId="0" applyFill="1" applyProtection="1"/>
    <xf numFmtId="0" fontId="20" fillId="9" borderId="0" xfId="0" applyFont="1" applyFill="1" applyProtection="1"/>
    <xf numFmtId="0" fontId="9" fillId="0" borderId="0" xfId="0" applyFont="1" applyFill="1" applyBorder="1" applyAlignment="1">
      <alignment horizontal="center" wrapText="1"/>
    </xf>
    <xf numFmtId="0" fontId="18" fillId="0" borderId="0" xfId="3" applyProtection="1">
      <protection locked="0"/>
    </xf>
    <xf numFmtId="0" fontId="15" fillId="10" borderId="0" xfId="0" applyFont="1" applyFill="1"/>
    <xf numFmtId="0" fontId="20" fillId="0" borderId="0" xfId="0" applyFont="1" applyFill="1" applyBorder="1" applyProtection="1"/>
    <xf numFmtId="0" fontId="0" fillId="0" borderId="0" xfId="0" applyFill="1" applyAlignment="1">
      <alignment horizontal="left"/>
    </xf>
    <xf numFmtId="0" fontId="16" fillId="0" borderId="0" xfId="0" applyFont="1" applyAlignment="1" applyProtection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7">
    <dxf>
      <numFmt numFmtId="164" formatCode="&quot;$&quot;#,##0.00"/>
    </dxf>
    <dxf>
      <numFmt numFmtId="164" formatCode="&quot;$&quot;#,##0.00"/>
    </dxf>
    <dxf>
      <fill>
        <patternFill patternType="solid">
          <fgColor indexed="64"/>
          <bgColor theme="1" tint="0.14999847407452621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39997558519241921"/>
        </patternFill>
      </fill>
    </dxf>
  </dxfs>
  <tableStyles count="0" defaultTableStyle="TableStyleMedium2" defaultPivotStyle="PivotStyleLight16"/>
  <colors>
    <mruColors>
      <color rgb="FFFFCC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3</xdr:row>
      <xdr:rowOff>0</xdr:rowOff>
    </xdr:to>
    <xdr:pic>
      <xdr:nvPicPr>
        <xdr:cNvPr id="1056" name="Picture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29:C30" insertRow="1" insertRowShift="1" totalsRowShown="0">
  <autoFilter ref="A29:C30"/>
  <tableColumns count="3">
    <tableColumn id="1" name="Housing Type"/>
    <tableColumn id="2" name="Housing Costs"/>
    <tableColumn id="3" name="Required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52:B53" insertRow="1" insertRowShift="1" totalsRowShown="0" headerRowDxfId="6" dataDxfId="5">
  <autoFilter ref="A52:B53"/>
  <tableColumns count="2">
    <tableColumn id="1" name="Meal Plan" dataDxfId="4"/>
    <tableColumn id="2" name="Meal Costs" dataDxfId="3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66:B67" insertRow="1" insertRowShift="1" totalsRowShown="0">
  <autoFilter ref="A66:B67"/>
  <tableColumns count="2">
    <tableColumn id="1" name="Matriculation"/>
    <tableColumn id="2" name="Cost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1" name="Table512" displayName="Table512" ref="A73:B74" insertRow="1" insertRowShift="1" totalsRowShown="0" headerRowDxfId="2">
  <autoFilter ref="A73:B74"/>
  <tableColumns count="2">
    <tableColumn id="1" name="Health Insurance"/>
    <tableColumn id="2" name="Cost"/>
  </tableColumns>
  <tableStyleInfo name="TableStyleMedium19" showFirstColumn="0" showLastColumn="0" showRowStripes="1" showColumnStripes="0"/>
</table>
</file>

<file path=xl/tables/table5.xml><?xml version="1.0" encoding="utf-8"?>
<table xmlns="http://schemas.openxmlformats.org/spreadsheetml/2006/main" id="10" name="Table10" displayName="Table10" ref="A82:B85" totalsRowShown="0">
  <autoFilter ref="A82:B85"/>
  <tableColumns count="2">
    <tableColumn id="1" name="Student Level"/>
    <tableColumn id="2" name="Amount" dataDxfId="1"/>
  </tableColumns>
  <tableStyleInfo name="TableStyleLight7" showFirstColumn="0" showLastColumn="0" showRowStripes="1" showColumnStripes="0"/>
</table>
</file>

<file path=xl/tables/table6.xml><?xml version="1.0" encoding="utf-8"?>
<table xmlns="http://schemas.openxmlformats.org/spreadsheetml/2006/main" id="12" name="Table1013" displayName="Table1013" ref="A87:B90" totalsRowShown="0">
  <autoFilter ref="A87:B90"/>
  <tableColumns count="2">
    <tableColumn id="1" name="Residency"/>
    <tableColumn id="2" name="Amount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b.ncat.edu/administration/business-and-finance/comptroller/treasurers-office/tuition-and-fees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="76" zoomScaleNormal="76" workbookViewId="0">
      <pane ySplit="5" topLeftCell="A6" activePane="bottomLeft" state="frozen"/>
      <selection pane="bottomLeft" activeCell="A19" sqref="A19"/>
    </sheetView>
  </sheetViews>
  <sheetFormatPr defaultColWidth="8.88671875" defaultRowHeight="14.4"/>
  <cols>
    <col min="1" max="1" width="63.33203125" customWidth="1"/>
    <col min="2" max="2" width="2.44140625" customWidth="1"/>
    <col min="3" max="3" width="47.44140625" style="4" bestFit="1" customWidth="1"/>
    <col min="4" max="4" width="2.44140625" style="4" customWidth="1"/>
    <col min="5" max="5" width="15.6640625" customWidth="1"/>
    <col min="6" max="6" width="19.33203125" style="29" customWidth="1"/>
    <col min="10" max="10" width="10.44140625" bestFit="1" customWidth="1"/>
  </cols>
  <sheetData>
    <row r="1" spans="1:10">
      <c r="A1" s="63"/>
      <c r="B1" s="63"/>
      <c r="C1" s="63"/>
      <c r="D1" s="63"/>
      <c r="E1" s="63"/>
      <c r="F1" s="63"/>
    </row>
    <row r="2" spans="1:10">
      <c r="A2" s="63"/>
      <c r="B2" s="63"/>
      <c r="C2" s="63"/>
      <c r="D2" s="63"/>
      <c r="E2" s="63"/>
      <c r="F2" s="63"/>
    </row>
    <row r="3" spans="1:10" ht="69" customHeight="1">
      <c r="A3" s="63"/>
      <c r="B3" s="63"/>
      <c r="C3" s="63"/>
      <c r="D3" s="63"/>
      <c r="E3" s="63"/>
      <c r="F3" s="63"/>
    </row>
    <row r="4" spans="1:10" ht="15" customHeight="1">
      <c r="A4" s="64" t="s">
        <v>61</v>
      </c>
      <c r="B4" s="64"/>
      <c r="C4" s="64"/>
      <c r="D4" s="64"/>
      <c r="E4" s="64"/>
      <c r="F4" s="64"/>
    </row>
    <row r="5" spans="1:10" ht="15" customHeight="1">
      <c r="A5" s="64"/>
      <c r="B5" s="64"/>
      <c r="C5" s="64"/>
      <c r="D5" s="64"/>
      <c r="E5" s="64"/>
      <c r="F5" s="64"/>
    </row>
    <row r="6" spans="1:10">
      <c r="A6" s="65" t="s">
        <v>105</v>
      </c>
      <c r="B6" s="66"/>
      <c r="C6" s="66"/>
      <c r="D6" s="66"/>
      <c r="E6" s="66"/>
      <c r="F6" s="66"/>
    </row>
    <row r="7" spans="1:10">
      <c r="A7" s="66"/>
      <c r="B7" s="66"/>
      <c r="C7" s="66"/>
      <c r="D7" s="66"/>
      <c r="E7" s="66"/>
      <c r="F7" s="66"/>
    </row>
    <row r="8" spans="1:10">
      <c r="A8" s="66"/>
      <c r="B8" s="66"/>
      <c r="C8" s="66"/>
      <c r="D8" s="66"/>
      <c r="E8" s="66"/>
      <c r="F8" s="66"/>
      <c r="J8" s="38"/>
    </row>
    <row r="9" spans="1:10">
      <c r="A9" s="66"/>
      <c r="B9" s="66"/>
      <c r="C9" s="66"/>
      <c r="D9" s="66"/>
      <c r="E9" s="66"/>
      <c r="F9" s="66"/>
    </row>
    <row r="10" spans="1:10">
      <c r="A10" s="66"/>
      <c r="B10" s="66"/>
      <c r="C10" s="66"/>
      <c r="D10" s="66"/>
      <c r="E10" s="66"/>
      <c r="F10" s="66"/>
    </row>
    <row r="11" spans="1:10">
      <c r="A11" s="66"/>
      <c r="B11" s="66"/>
      <c r="C11" s="66"/>
      <c r="D11" s="66"/>
      <c r="E11" s="66"/>
      <c r="F11" s="66"/>
      <c r="G11" s="18"/>
    </row>
    <row r="12" spans="1:10">
      <c r="A12" s="66"/>
      <c r="B12" s="66"/>
      <c r="C12" s="66"/>
      <c r="D12" s="66"/>
      <c r="E12" s="66"/>
      <c r="F12" s="66"/>
      <c r="G12" s="18"/>
    </row>
    <row r="13" spans="1:10">
      <c r="A13" s="66"/>
      <c r="B13" s="66"/>
      <c r="C13" s="66"/>
      <c r="D13" s="66"/>
      <c r="E13" s="66"/>
      <c r="F13" s="66"/>
      <c r="G13" s="18"/>
    </row>
    <row r="14" spans="1:10">
      <c r="A14" s="66"/>
      <c r="B14" s="66"/>
      <c r="C14" s="66"/>
      <c r="D14" s="66"/>
      <c r="E14" s="66"/>
      <c r="F14" s="66"/>
    </row>
    <row r="15" spans="1:10">
      <c r="A15" s="66"/>
      <c r="B15" s="66"/>
      <c r="C15" s="66"/>
      <c r="D15" s="66"/>
      <c r="E15" s="66"/>
      <c r="F15" s="66"/>
    </row>
    <row r="16" spans="1:10" s="5" customFormat="1">
      <c r="A16" s="66"/>
      <c r="B16" s="66"/>
      <c r="C16" s="66"/>
      <c r="D16" s="66"/>
      <c r="E16" s="66"/>
      <c r="F16" s="66"/>
    </row>
    <row r="17" spans="1:6" s="5" customFormat="1">
      <c r="A17" s="66"/>
      <c r="B17" s="66"/>
      <c r="C17" s="66"/>
      <c r="D17" s="66"/>
      <c r="E17" s="66"/>
      <c r="F17" s="66"/>
    </row>
    <row r="18" spans="1:6" s="5" customFormat="1">
      <c r="A18" s="66"/>
      <c r="B18" s="66"/>
      <c r="C18" s="66"/>
      <c r="D18" s="66"/>
      <c r="E18" s="66"/>
      <c r="F18" s="66"/>
    </row>
    <row r="19" spans="1:6">
      <c r="A19" s="59" t="s">
        <v>90</v>
      </c>
      <c r="C19"/>
      <c r="D19"/>
    </row>
    <row r="20" spans="1:6">
      <c r="A20" s="46"/>
      <c r="C20"/>
      <c r="D20"/>
    </row>
    <row r="21" spans="1:6" ht="18">
      <c r="A21" s="17" t="s">
        <v>95</v>
      </c>
      <c r="B21" s="24"/>
      <c r="C21" s="48"/>
      <c r="D21" s="61"/>
      <c r="E21" s="24"/>
      <c r="F21" s="26"/>
    </row>
    <row r="22" spans="1:6" ht="18.600000000000001" thickBot="1">
      <c r="A22" s="17" t="s">
        <v>96</v>
      </c>
      <c r="B22" s="5"/>
      <c r="C22" s="49"/>
      <c r="D22" s="61"/>
      <c r="E22" s="25"/>
      <c r="F22" s="27"/>
    </row>
    <row r="23" spans="1:6" ht="36.6" thickBot="1">
      <c r="A23" s="10" t="s">
        <v>0</v>
      </c>
      <c r="B23" s="11"/>
      <c r="C23" s="16" t="s">
        <v>2</v>
      </c>
      <c r="D23" s="16"/>
      <c r="E23" s="12" t="s">
        <v>13</v>
      </c>
      <c r="F23" s="28" t="s">
        <v>1</v>
      </c>
    </row>
    <row r="24" spans="1:6" ht="18">
      <c r="A24" s="2" t="s">
        <v>103</v>
      </c>
      <c r="B24" s="1"/>
      <c r="C24" s="4" t="str">
        <f>IF(C22="","",CONCATENATE(C21,C22))</f>
        <v/>
      </c>
      <c r="E24" s="49"/>
      <c r="F24" s="31" t="str">
        <f>IF(E24="","",VLOOKUP(C24,Data!A2:S6,E24+1,FALSE))</f>
        <v/>
      </c>
    </row>
    <row r="25" spans="1:6" ht="18">
      <c r="A25" s="2" t="s">
        <v>104</v>
      </c>
      <c r="B25" s="36"/>
      <c r="C25" s="4" t="str">
        <f>IF(C22="","",CONCATENATE(C21,C22))</f>
        <v/>
      </c>
      <c r="E25" s="52"/>
      <c r="F25" s="31" t="str">
        <f>IF(E24="","",VLOOKUP(C24,Data!A16:S20,E24+1,FALSE))</f>
        <v/>
      </c>
    </row>
    <row r="26" spans="1:6" ht="18">
      <c r="A26" s="2" t="s">
        <v>92</v>
      </c>
      <c r="B26" s="1"/>
      <c r="C26" s="4" t="str">
        <f>IF(C22="","",CONCATENATE(C21,C22))</f>
        <v/>
      </c>
      <c r="E26" s="49"/>
      <c r="F26" s="19" t="str">
        <f>IF(E26="","",IF(E24&gt;-1+Data!B95,0,Data!A95))</f>
        <v/>
      </c>
    </row>
    <row r="27" spans="1:6" ht="18">
      <c r="A27" s="2" t="s">
        <v>93</v>
      </c>
      <c r="B27" s="36"/>
      <c r="C27" s="4" t="str">
        <f>IF(C22="","",CONCATENATE(C21,C22))</f>
        <v/>
      </c>
      <c r="E27" s="52"/>
      <c r="F27" s="19" t="str">
        <f>IF(E26="","",IF(E24&gt;-1+Data!B96,0,Data!A96))</f>
        <v/>
      </c>
    </row>
    <row r="28" spans="1:6" ht="18">
      <c r="A28" s="2" t="s">
        <v>68</v>
      </c>
      <c r="B28" s="39"/>
      <c r="C28" s="54"/>
      <c r="D28" s="62"/>
      <c r="E28" s="52"/>
      <c r="F28" s="19">
        <f>IF(E24&gt;5,1308.4,Data!B76)</f>
        <v>0</v>
      </c>
    </row>
    <row r="29" spans="1:6" ht="18">
      <c r="A29" s="2" t="s">
        <v>97</v>
      </c>
      <c r="B29" s="1"/>
      <c r="C29" s="50"/>
      <c r="D29" s="61"/>
      <c r="E29" s="57"/>
      <c r="F29" s="20" t="str">
        <f>IF(C29="","",IF(E24&gt;5,VLOOKUP(C29,Data!A75:B76,2,FALSE),Data!B76))</f>
        <v/>
      </c>
    </row>
    <row r="30" spans="1:6" ht="18">
      <c r="A30" s="2" t="s">
        <v>102</v>
      </c>
      <c r="B30" s="35"/>
      <c r="C30" s="50"/>
      <c r="D30" s="61"/>
      <c r="E30" s="56"/>
      <c r="F30" s="20" t="str">
        <f>IF(C30="","",IF(E24&lt;6,VLOOKUP(C30,Data!A77:B78,2,FALSE),Data!B76))</f>
        <v/>
      </c>
    </row>
    <row r="31" spans="1:6" ht="18">
      <c r="A31" s="17" t="s">
        <v>98</v>
      </c>
      <c r="B31" s="6"/>
      <c r="C31" s="50"/>
      <c r="D31" s="61"/>
      <c r="E31" s="56"/>
      <c r="F31" s="20" t="str">
        <f>IF(C31="","",VLOOKUP(C31,Data!A31:B50,2,FALSE))</f>
        <v/>
      </c>
    </row>
    <row r="32" spans="1:6" ht="18">
      <c r="A32" s="17" t="s">
        <v>99</v>
      </c>
      <c r="B32" s="6"/>
      <c r="C32" s="50"/>
      <c r="D32" s="61"/>
      <c r="E32" s="56"/>
      <c r="F32" s="20" t="str">
        <f>IF(C32="","",VLOOKUP(C32,MealLookup,2,FALSE))</f>
        <v/>
      </c>
    </row>
    <row r="33" spans="1:6" ht="18">
      <c r="A33" s="17" t="s">
        <v>100</v>
      </c>
      <c r="B33" s="6"/>
      <c r="C33" s="50"/>
      <c r="D33" s="61"/>
      <c r="E33" s="56"/>
      <c r="F33" s="20" t="str">
        <f>IF(C33="","",VLOOKUP(C33,NewReturningLookup,2,FALSE))</f>
        <v/>
      </c>
    </row>
    <row r="34" spans="1:6" ht="18">
      <c r="A34" s="2"/>
      <c r="B34" s="1"/>
      <c r="F34" s="47"/>
    </row>
    <row r="35" spans="1:6" ht="18">
      <c r="A35" s="32" t="s">
        <v>8</v>
      </c>
      <c r="B35" s="1"/>
      <c r="F35" s="47">
        <f>SUM(F24:F34)</f>
        <v>0</v>
      </c>
    </row>
    <row r="36" spans="1:6" ht="15" thickBot="1"/>
    <row r="37" spans="1:6" ht="36.6" thickBot="1">
      <c r="A37" s="9" t="s">
        <v>14</v>
      </c>
      <c r="B37" s="7"/>
      <c r="C37" s="7"/>
      <c r="D37" s="7"/>
      <c r="E37" s="7"/>
      <c r="F37" s="30" t="s">
        <v>22</v>
      </c>
    </row>
    <row r="38" spans="1:6" ht="29.4" thickBot="1">
      <c r="A38" s="60" t="s">
        <v>101</v>
      </c>
      <c r="C38" s="55" t="s">
        <v>94</v>
      </c>
      <c r="D38" s="58"/>
      <c r="E38" s="53"/>
    </row>
    <row r="39" spans="1:6">
      <c r="A39" t="s">
        <v>63</v>
      </c>
      <c r="C39" s="51"/>
      <c r="D39" s="51"/>
      <c r="E39" s="53"/>
      <c r="F39" s="29">
        <f>ROUND(C39-C39*0.01059,0)</f>
        <v>0</v>
      </c>
    </row>
    <row r="40" spans="1:6">
      <c r="A40" t="s">
        <v>64</v>
      </c>
      <c r="C40" s="51"/>
      <c r="D40" s="51"/>
      <c r="E40" s="53"/>
      <c r="F40" s="29">
        <f>ROUND(C40-C40*0.01059,0)</f>
        <v>0</v>
      </c>
    </row>
    <row r="41" spans="1:6">
      <c r="A41" t="s">
        <v>65</v>
      </c>
      <c r="C41" s="51"/>
      <c r="D41" s="51"/>
      <c r="E41" s="53"/>
      <c r="F41" s="29">
        <f>ROUND(C41-C41*0.04236,0)</f>
        <v>0</v>
      </c>
    </row>
    <row r="42" spans="1:6">
      <c r="A42" t="s">
        <v>66</v>
      </c>
      <c r="C42" s="51"/>
      <c r="D42" s="51"/>
      <c r="E42" s="53"/>
      <c r="F42" s="29">
        <f>ROUND(C42-C42*0.04236,0)</f>
        <v>0</v>
      </c>
    </row>
    <row r="43" spans="1:6">
      <c r="A43" t="s">
        <v>19</v>
      </c>
      <c r="C43" s="51"/>
      <c r="D43" s="51"/>
      <c r="E43" s="53"/>
      <c r="F43" s="29">
        <f>C43-(C43*0.01059)</f>
        <v>0</v>
      </c>
    </row>
    <row r="44" spans="1:6">
      <c r="A44" t="s">
        <v>20</v>
      </c>
      <c r="C44" s="51"/>
      <c r="D44" s="51"/>
      <c r="E44" s="53"/>
      <c r="F44" s="29">
        <f t="shared" ref="F44:F52" si="0">C44</f>
        <v>0</v>
      </c>
    </row>
    <row r="45" spans="1:6">
      <c r="C45" s="51"/>
      <c r="D45" s="51"/>
      <c r="E45" s="53"/>
      <c r="F45" s="29">
        <f t="shared" si="0"/>
        <v>0</v>
      </c>
    </row>
    <row r="46" spans="1:6">
      <c r="A46" t="s">
        <v>56</v>
      </c>
      <c r="C46" s="51"/>
      <c r="D46" s="51"/>
      <c r="E46" s="53"/>
      <c r="F46" s="29">
        <f t="shared" si="0"/>
        <v>0</v>
      </c>
    </row>
    <row r="47" spans="1:6">
      <c r="A47" t="s">
        <v>57</v>
      </c>
      <c r="C47" s="51"/>
      <c r="D47" s="51"/>
      <c r="E47" s="53"/>
      <c r="F47" s="29">
        <f t="shared" si="0"/>
        <v>0</v>
      </c>
    </row>
    <row r="48" spans="1:6">
      <c r="C48" s="51"/>
      <c r="D48" s="51"/>
      <c r="E48" s="53"/>
      <c r="F48" s="29">
        <f t="shared" si="0"/>
        <v>0</v>
      </c>
    </row>
    <row r="49" spans="1:6">
      <c r="A49" t="s">
        <v>17</v>
      </c>
      <c r="C49" s="51"/>
      <c r="D49" s="51"/>
      <c r="E49" s="53"/>
      <c r="F49" s="29">
        <f t="shared" si="0"/>
        <v>0</v>
      </c>
    </row>
    <row r="50" spans="1:6">
      <c r="A50" t="s">
        <v>15</v>
      </c>
      <c r="C50" s="51"/>
      <c r="D50" s="51"/>
      <c r="E50" s="53"/>
      <c r="F50" s="29">
        <f t="shared" si="0"/>
        <v>0</v>
      </c>
    </row>
    <row r="51" spans="1:6">
      <c r="A51" t="s">
        <v>21</v>
      </c>
      <c r="C51" s="51"/>
      <c r="D51" s="51"/>
      <c r="E51" s="53"/>
      <c r="F51" s="29">
        <f t="shared" si="0"/>
        <v>0</v>
      </c>
    </row>
    <row r="52" spans="1:6">
      <c r="A52" t="s">
        <v>16</v>
      </c>
      <c r="C52" s="51"/>
      <c r="D52" s="51"/>
      <c r="E52" s="53"/>
      <c r="F52" s="29">
        <f t="shared" si="0"/>
        <v>0</v>
      </c>
    </row>
    <row r="53" spans="1:6">
      <c r="C53" s="3"/>
      <c r="D53" s="3"/>
      <c r="E53" s="53"/>
    </row>
    <row r="54" spans="1:6">
      <c r="A54" t="s">
        <v>18</v>
      </c>
      <c r="C54" s="3"/>
      <c r="D54" s="3"/>
      <c r="E54" s="53"/>
      <c r="F54" s="29">
        <f>SUM(F39:F53)</f>
        <v>0</v>
      </c>
    </row>
    <row r="55" spans="1:6">
      <c r="A55" s="33" t="s">
        <v>55</v>
      </c>
      <c r="C55" s="3"/>
      <c r="D55" s="3"/>
      <c r="E55" s="53"/>
      <c r="F55" s="29">
        <f>F35-F54</f>
        <v>0</v>
      </c>
    </row>
    <row r="56" spans="1:6">
      <c r="C56"/>
      <c r="D56"/>
    </row>
    <row r="57" spans="1:6">
      <c r="C57"/>
      <c r="D57"/>
    </row>
    <row r="58" spans="1:6">
      <c r="C58"/>
      <c r="D58"/>
    </row>
    <row r="59" spans="1:6">
      <c r="C59"/>
      <c r="D59"/>
    </row>
    <row r="60" spans="1:6">
      <c r="C60"/>
      <c r="D60"/>
    </row>
    <row r="61" spans="1:6">
      <c r="C61"/>
      <c r="D61"/>
    </row>
    <row r="62" spans="1:6">
      <c r="C62"/>
      <c r="D62"/>
    </row>
    <row r="63" spans="1:6">
      <c r="C63"/>
      <c r="D63"/>
    </row>
    <row r="64" spans="1:6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heetProtection password="E13B" sheet="1" objects="1" scenarios="1" selectLockedCells="1"/>
  <mergeCells count="3">
    <mergeCell ref="A1:F3"/>
    <mergeCell ref="A4:F5"/>
    <mergeCell ref="A6:F18"/>
  </mergeCells>
  <dataValidations count="5">
    <dataValidation type="whole" allowBlank="1" showInputMessage="1" showErrorMessage="1" sqref="E26:E28">
      <formula1>1</formula1>
      <formula2>100</formula2>
    </dataValidation>
    <dataValidation type="list" allowBlank="1" showInputMessage="1" showErrorMessage="1" sqref="C22">
      <formula1>YESNODeposit</formula1>
    </dataValidation>
    <dataValidation type="list" allowBlank="1" showInputMessage="1" showErrorMessage="1" sqref="C33">
      <formula1>NewReturning</formula1>
    </dataValidation>
    <dataValidation type="list" allowBlank="1" showInputMessage="1" showErrorMessage="1" promptTitle="Housing Selection Required" prompt="You may not select a meal plan until you have made a selection for housing. If you will not be staying in University Housing please select Commuter Student No Housing to access the meal plan selection." sqref="C32">
      <formula1>INDIRECT($C$31)</formula1>
    </dataValidation>
    <dataValidation allowBlank="1" showInputMessage="1" showErrorMessage="1" prompt="Select the cell to the left to activate the drop-down menu." sqref="D29 D30 D31 D32 D33 D21 D22"/>
  </dataValidations>
  <hyperlinks>
    <hyperlink ref="A19" r:id="rId1"/>
  </hyperlinks>
  <pageMargins left="0.7" right="0.7" top="0.75" bottom="0.75" header="0.3" footer="0.3"/>
  <pageSetup scale="79" orientation="landscape" r:id="rId2"/>
  <headerFooter>
    <oddHeader>&amp;CRADFORD UNIVERSITY
GRADUATE DIFFERENTIAL 
2019-2020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Data!$A$89:$A$90</xm:f>
          </x14:formula1>
          <xm:sqref>C21</xm:sqref>
        </x14:dataValidation>
        <x14:dataValidation type="list" allowBlank="1" showInputMessage="1" showErrorMessage="1">
          <x14:formula1>
            <xm:f>Data!$A$75:$A$76</xm:f>
          </x14:formula1>
          <xm:sqref>C29</xm:sqref>
        </x14:dataValidation>
        <x14:dataValidation type="list" allowBlank="1" showInputMessage="1" showErrorMessage="1" promptTitle="Meal Plan Required" prompt="A meal plan is required for any of the following housing: Traditional housing, Aggie Suites, Pride Hall, and Aggie Village.">
          <x14:formula1>
            <xm:f>Data!$A$31:$A$50</xm:f>
          </x14:formula1>
          <xm:sqref>C31</xm:sqref>
        </x14:dataValidation>
        <x14:dataValidation type="list" allowBlank="1" showInputMessage="1" showErrorMessage="1">
          <x14:formula1>
            <xm:f>Data!$A$77:$A$78</xm:f>
          </x14:formula1>
          <xm:sqref>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A58" workbookViewId="0">
      <selection activeCell="A79" sqref="A79"/>
    </sheetView>
  </sheetViews>
  <sheetFormatPr defaultColWidth="8.88671875" defaultRowHeight="14.4"/>
  <cols>
    <col min="1" max="1" width="47.44140625" bestFit="1" customWidth="1"/>
    <col min="2" max="2" width="9.88671875" bestFit="1" customWidth="1"/>
    <col min="3" max="9" width="9.44140625" bestFit="1" customWidth="1"/>
    <col min="10" max="19" width="10.44140625" bestFit="1" customWidth="1"/>
  </cols>
  <sheetData>
    <row r="1" spans="1:19">
      <c r="A1" s="8" t="s">
        <v>41</v>
      </c>
      <c r="B1" s="69" t="s">
        <v>42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>
      <c r="A2" t="s">
        <v>36</v>
      </c>
      <c r="B2" s="15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</row>
    <row r="3" spans="1:19">
      <c r="A3" t="s">
        <v>37</v>
      </c>
      <c r="B3" s="13">
        <v>442.5</v>
      </c>
      <c r="C3" s="13">
        <v>442.5</v>
      </c>
      <c r="D3" s="13">
        <v>442.5</v>
      </c>
      <c r="E3" s="13">
        <v>442.5</v>
      </c>
      <c r="F3" s="13">
        <v>442.5</v>
      </c>
      <c r="G3" s="13">
        <v>885</v>
      </c>
      <c r="H3" s="13">
        <v>885</v>
      </c>
      <c r="I3" s="13">
        <v>885</v>
      </c>
      <c r="J3" s="13">
        <v>1327.5</v>
      </c>
      <c r="K3" s="13">
        <v>1327.5</v>
      </c>
      <c r="L3" s="13">
        <v>1327.5</v>
      </c>
      <c r="M3" s="13">
        <v>1770</v>
      </c>
      <c r="N3" s="13">
        <v>1770</v>
      </c>
      <c r="O3" s="13">
        <v>1770</v>
      </c>
      <c r="P3" s="13">
        <v>1770</v>
      </c>
      <c r="Q3" s="13">
        <v>1770</v>
      </c>
      <c r="R3" s="13">
        <v>1770</v>
      </c>
      <c r="S3" s="13">
        <v>1770</v>
      </c>
    </row>
    <row r="4" spans="1:19">
      <c r="A4" t="s">
        <v>38</v>
      </c>
      <c r="B4" s="13">
        <v>2131.25</v>
      </c>
      <c r="C4" s="13">
        <v>2131.25</v>
      </c>
      <c r="D4" s="13">
        <v>2131.25</v>
      </c>
      <c r="E4" s="13">
        <v>2131.25</v>
      </c>
      <c r="F4" s="13">
        <v>2131.25</v>
      </c>
      <c r="G4" s="13">
        <v>4262.5</v>
      </c>
      <c r="H4" s="13">
        <v>4262.5</v>
      </c>
      <c r="I4" s="13">
        <v>4262.5</v>
      </c>
      <c r="J4" s="13">
        <v>6393.75</v>
      </c>
      <c r="K4" s="13">
        <v>6393.75</v>
      </c>
      <c r="L4" s="13">
        <v>6393.75</v>
      </c>
      <c r="M4" s="13">
        <v>8525</v>
      </c>
      <c r="N4" s="13">
        <v>8525</v>
      </c>
      <c r="O4" s="13">
        <v>8525</v>
      </c>
      <c r="P4" s="13">
        <v>8525</v>
      </c>
      <c r="Q4" s="13">
        <v>8525</v>
      </c>
      <c r="R4" s="13">
        <v>8525</v>
      </c>
      <c r="S4" s="13">
        <v>8525</v>
      </c>
    </row>
    <row r="5" spans="1:19">
      <c r="A5" t="s">
        <v>39</v>
      </c>
      <c r="B5" s="13">
        <v>593.12999999999988</v>
      </c>
      <c r="C5" s="13">
        <v>593.12999999999988</v>
      </c>
      <c r="D5" s="13">
        <v>1186.25</v>
      </c>
      <c r="E5" s="13">
        <v>1186.25</v>
      </c>
      <c r="F5" s="13">
        <v>1186.25</v>
      </c>
      <c r="G5" s="13">
        <v>1779.38</v>
      </c>
      <c r="H5" s="13">
        <v>1779.38</v>
      </c>
      <c r="I5" s="13">
        <v>1779.38</v>
      </c>
      <c r="J5" s="13">
        <v>2372.5</v>
      </c>
      <c r="K5" s="13">
        <v>2372.5</v>
      </c>
      <c r="L5" s="13">
        <v>2372.5</v>
      </c>
      <c r="M5" s="13">
        <v>2372.5</v>
      </c>
      <c r="N5" s="13">
        <v>2372.5</v>
      </c>
      <c r="O5" s="13">
        <v>2372.5</v>
      </c>
      <c r="P5" s="13">
        <v>2372.5</v>
      </c>
      <c r="Q5" s="13">
        <v>2372.5</v>
      </c>
      <c r="R5" s="13">
        <v>2372.5</v>
      </c>
      <c r="S5" s="13">
        <v>2372.5</v>
      </c>
    </row>
    <row r="6" spans="1:19">
      <c r="A6" t="s">
        <v>40</v>
      </c>
      <c r="B6" s="13">
        <v>2193.13</v>
      </c>
      <c r="C6" s="13">
        <v>2193.13</v>
      </c>
      <c r="D6" s="13">
        <v>4386.25</v>
      </c>
      <c r="E6" s="13">
        <v>4386.25</v>
      </c>
      <c r="F6" s="13">
        <v>4386.25</v>
      </c>
      <c r="G6" s="13">
        <v>6579.38</v>
      </c>
      <c r="H6" s="13">
        <v>6579.38</v>
      </c>
      <c r="I6" s="13">
        <v>6579.38</v>
      </c>
      <c r="J6" s="13">
        <v>8772.5</v>
      </c>
      <c r="K6" s="13">
        <v>8772.5</v>
      </c>
      <c r="L6" s="13">
        <v>8772.5</v>
      </c>
      <c r="M6" s="13">
        <v>8772.5</v>
      </c>
      <c r="N6" s="13">
        <v>8772.5</v>
      </c>
      <c r="O6" s="13">
        <v>8772.5</v>
      </c>
      <c r="P6" s="13">
        <v>8772.5</v>
      </c>
      <c r="Q6" s="13">
        <v>8772.5</v>
      </c>
      <c r="R6" s="13">
        <v>8772.5</v>
      </c>
      <c r="S6" s="13">
        <v>8772.5</v>
      </c>
    </row>
    <row r="8" spans="1:19">
      <c r="A8" s="8" t="s">
        <v>35</v>
      </c>
      <c r="B8" s="69" t="s">
        <v>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>
      <c r="A9" t="s">
        <v>36</v>
      </c>
      <c r="B9" s="15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</row>
    <row r="10" spans="1:19">
      <c r="A10" t="s">
        <v>37</v>
      </c>
      <c r="B10" s="13">
        <v>120</v>
      </c>
      <c r="C10" s="13">
        <v>240</v>
      </c>
      <c r="D10" s="13">
        <v>360</v>
      </c>
      <c r="E10" s="13">
        <v>480</v>
      </c>
      <c r="F10" s="13">
        <v>600</v>
      </c>
      <c r="G10" s="13">
        <v>720</v>
      </c>
      <c r="H10" s="13">
        <v>840</v>
      </c>
      <c r="I10" s="13">
        <v>960</v>
      </c>
      <c r="J10" s="13">
        <v>1080</v>
      </c>
      <c r="K10" s="13">
        <v>1200</v>
      </c>
      <c r="L10" s="13">
        <v>1320</v>
      </c>
      <c r="M10" s="13">
        <v>1440</v>
      </c>
      <c r="N10" s="13">
        <v>1440</v>
      </c>
      <c r="O10" s="13">
        <v>1440</v>
      </c>
      <c r="P10" s="13">
        <v>1440</v>
      </c>
      <c r="Q10" s="13">
        <v>1440</v>
      </c>
      <c r="R10" s="13">
        <v>1440</v>
      </c>
      <c r="S10" s="13">
        <v>1440</v>
      </c>
    </row>
    <row r="11" spans="1:19">
      <c r="A11" t="s">
        <v>38</v>
      </c>
      <c r="B11" s="13">
        <v>576</v>
      </c>
      <c r="C11" s="13">
        <v>1152</v>
      </c>
      <c r="D11" s="13">
        <v>1728</v>
      </c>
      <c r="E11" s="13">
        <v>2304</v>
      </c>
      <c r="F11" s="13">
        <v>2880</v>
      </c>
      <c r="G11" s="13">
        <v>3456</v>
      </c>
      <c r="H11" s="13">
        <v>4032</v>
      </c>
      <c r="I11" s="13">
        <v>4608</v>
      </c>
      <c r="J11" s="13">
        <v>5184</v>
      </c>
      <c r="K11" s="13">
        <v>5760</v>
      </c>
      <c r="L11" s="13">
        <v>6336</v>
      </c>
      <c r="M11" s="13">
        <v>6912</v>
      </c>
      <c r="N11" s="13">
        <v>6912</v>
      </c>
      <c r="O11" s="13">
        <v>6912</v>
      </c>
      <c r="P11" s="13">
        <v>6912</v>
      </c>
      <c r="Q11" s="13">
        <v>6912</v>
      </c>
      <c r="R11" s="13">
        <v>6912</v>
      </c>
      <c r="S11" s="13">
        <v>6912</v>
      </c>
    </row>
    <row r="12" spans="1:19">
      <c r="A12" t="s">
        <v>39</v>
      </c>
      <c r="B12" s="13">
        <v>233</v>
      </c>
      <c r="C12" s="13">
        <v>466</v>
      </c>
      <c r="D12" s="13">
        <v>699</v>
      </c>
      <c r="E12" s="13">
        <v>932</v>
      </c>
      <c r="F12" s="13">
        <v>1165</v>
      </c>
      <c r="G12" s="13">
        <v>1398</v>
      </c>
      <c r="H12" s="13">
        <v>1631</v>
      </c>
      <c r="I12" s="13">
        <v>1864</v>
      </c>
      <c r="J12" s="13">
        <v>2097</v>
      </c>
      <c r="K12" s="13">
        <v>2330</v>
      </c>
      <c r="L12" s="13">
        <v>2563</v>
      </c>
      <c r="M12" s="13">
        <v>2796</v>
      </c>
      <c r="N12" s="13">
        <v>2796</v>
      </c>
      <c r="O12" s="13">
        <v>2796</v>
      </c>
      <c r="P12" s="13">
        <v>2796</v>
      </c>
      <c r="Q12" s="13">
        <v>2796</v>
      </c>
      <c r="R12" s="13">
        <v>2796</v>
      </c>
      <c r="S12" s="13">
        <v>2796</v>
      </c>
    </row>
    <row r="13" spans="1:19">
      <c r="A13" t="s">
        <v>40</v>
      </c>
      <c r="B13" s="13">
        <v>860</v>
      </c>
      <c r="C13" s="13">
        <v>1720</v>
      </c>
      <c r="D13" s="13">
        <v>2580</v>
      </c>
      <c r="E13" s="13">
        <v>3440</v>
      </c>
      <c r="F13" s="13">
        <v>4300</v>
      </c>
      <c r="G13" s="13">
        <v>5160</v>
      </c>
      <c r="H13" s="13">
        <v>6020</v>
      </c>
      <c r="I13" s="13">
        <v>6880</v>
      </c>
      <c r="J13" s="13">
        <v>7740</v>
      </c>
      <c r="K13" s="13">
        <v>8600</v>
      </c>
      <c r="L13" s="13">
        <v>9460</v>
      </c>
      <c r="M13" s="13">
        <v>10320</v>
      </c>
      <c r="N13" s="13">
        <v>10320</v>
      </c>
      <c r="O13" s="13">
        <v>10320</v>
      </c>
      <c r="P13" s="13">
        <v>10320</v>
      </c>
      <c r="Q13" s="13">
        <v>10320</v>
      </c>
      <c r="R13" s="13">
        <v>10320</v>
      </c>
      <c r="S13" s="13">
        <v>10320</v>
      </c>
    </row>
    <row r="15" spans="1:19">
      <c r="A15" s="8" t="s">
        <v>41</v>
      </c>
      <c r="B15" s="69" t="s">
        <v>62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>
      <c r="A16" t="s">
        <v>36</v>
      </c>
      <c r="B16" s="15">
        <v>1</v>
      </c>
      <c r="C16" s="36">
        <v>2</v>
      </c>
      <c r="D16" s="36">
        <v>3</v>
      </c>
      <c r="E16" s="36">
        <v>4</v>
      </c>
      <c r="F16" s="36">
        <v>5</v>
      </c>
      <c r="G16" s="36">
        <v>6</v>
      </c>
      <c r="H16" s="36">
        <v>7</v>
      </c>
      <c r="I16" s="36">
        <v>8</v>
      </c>
      <c r="J16" s="36">
        <v>9</v>
      </c>
      <c r="K16" s="36">
        <v>10</v>
      </c>
      <c r="L16" s="36">
        <v>11</v>
      </c>
      <c r="M16" s="36">
        <v>12</v>
      </c>
      <c r="N16" s="36">
        <v>13</v>
      </c>
      <c r="O16" s="36">
        <v>14</v>
      </c>
      <c r="P16" s="36">
        <v>15</v>
      </c>
      <c r="Q16" s="36">
        <v>16</v>
      </c>
      <c r="R16" s="36">
        <v>17</v>
      </c>
      <c r="S16" s="36">
        <v>18</v>
      </c>
    </row>
    <row r="17" spans="1:19">
      <c r="A17" t="s">
        <v>37</v>
      </c>
      <c r="B17" s="13">
        <v>609.74</v>
      </c>
      <c r="C17" s="13">
        <v>609.74</v>
      </c>
      <c r="D17" s="13">
        <v>609.74</v>
      </c>
      <c r="E17" s="13">
        <v>609.74</v>
      </c>
      <c r="F17" s="13">
        <v>609.74</v>
      </c>
      <c r="G17" s="13">
        <v>925.96</v>
      </c>
      <c r="H17" s="13">
        <v>925.96</v>
      </c>
      <c r="I17" s="13">
        <v>925.96</v>
      </c>
      <c r="J17" s="13">
        <v>1558.41</v>
      </c>
      <c r="K17" s="13">
        <v>1558.41</v>
      </c>
      <c r="L17" s="13">
        <v>1558.41</v>
      </c>
      <c r="M17" s="13">
        <v>1558.41</v>
      </c>
      <c r="N17" s="13">
        <v>1558.41</v>
      </c>
      <c r="O17" s="13">
        <v>1558.41</v>
      </c>
      <c r="P17" s="13">
        <v>1558.41</v>
      </c>
      <c r="Q17" s="13">
        <v>1558.41</v>
      </c>
      <c r="R17" s="13">
        <v>1558.41</v>
      </c>
      <c r="S17" s="13">
        <v>1558.41</v>
      </c>
    </row>
    <row r="18" spans="1:19">
      <c r="A18" t="s">
        <v>38</v>
      </c>
      <c r="B18" s="13">
        <v>609.74</v>
      </c>
      <c r="C18" s="13">
        <v>609.74</v>
      </c>
      <c r="D18" s="13">
        <v>609.74</v>
      </c>
      <c r="E18" s="13">
        <v>609.74</v>
      </c>
      <c r="F18" s="13">
        <v>609.74</v>
      </c>
      <c r="G18" s="13">
        <v>925.96</v>
      </c>
      <c r="H18" s="13">
        <v>925.96</v>
      </c>
      <c r="I18" s="13">
        <v>925.96</v>
      </c>
      <c r="J18" s="13">
        <v>1558.41</v>
      </c>
      <c r="K18" s="13">
        <v>1558.41</v>
      </c>
      <c r="L18" s="13">
        <v>1558.41</v>
      </c>
      <c r="M18" s="13">
        <v>1558.41</v>
      </c>
      <c r="N18" s="13">
        <v>1558.41</v>
      </c>
      <c r="O18" s="13">
        <v>1558.41</v>
      </c>
      <c r="P18" s="13">
        <v>1558.41</v>
      </c>
      <c r="Q18" s="13">
        <v>1558.41</v>
      </c>
      <c r="R18" s="13">
        <v>1558.41</v>
      </c>
      <c r="S18" s="13">
        <v>1558.41</v>
      </c>
    </row>
    <row r="19" spans="1:19">
      <c r="A19" t="s">
        <v>39</v>
      </c>
      <c r="B19" s="13">
        <v>609.74</v>
      </c>
      <c r="C19" s="13">
        <v>609.74</v>
      </c>
      <c r="D19" s="13">
        <v>925.96</v>
      </c>
      <c r="E19" s="13">
        <v>925.96</v>
      </c>
      <c r="F19" s="13">
        <v>925.96</v>
      </c>
      <c r="G19" s="13">
        <v>1242.2</v>
      </c>
      <c r="H19" s="37">
        <v>1242.2</v>
      </c>
      <c r="I19" s="13">
        <v>1558.41</v>
      </c>
      <c r="J19" s="13">
        <v>1558.41</v>
      </c>
      <c r="K19" s="13">
        <v>1558.41</v>
      </c>
      <c r="L19" s="13">
        <v>1558.41</v>
      </c>
      <c r="M19" s="13">
        <v>1558.41</v>
      </c>
      <c r="N19" s="13">
        <v>1558.41</v>
      </c>
      <c r="O19" s="13">
        <v>1558.41</v>
      </c>
      <c r="P19" s="13">
        <v>1558.41</v>
      </c>
      <c r="Q19" s="13">
        <v>1558.41</v>
      </c>
      <c r="R19" s="13">
        <v>1558.41</v>
      </c>
      <c r="S19" s="13">
        <v>1558.41</v>
      </c>
    </row>
    <row r="20" spans="1:19">
      <c r="A20" t="s">
        <v>40</v>
      </c>
      <c r="B20" s="13">
        <v>609.74</v>
      </c>
      <c r="C20" s="13">
        <v>609.74</v>
      </c>
      <c r="D20" s="13">
        <v>925.96</v>
      </c>
      <c r="E20" s="13">
        <v>925.96</v>
      </c>
      <c r="F20" s="13">
        <v>925.96</v>
      </c>
      <c r="G20" s="13">
        <v>1242.2</v>
      </c>
      <c r="H20" s="37">
        <v>1242.2</v>
      </c>
      <c r="I20" s="13">
        <v>1558.41</v>
      </c>
      <c r="J20" s="13">
        <v>1558.41</v>
      </c>
      <c r="K20" s="13">
        <v>1558.41</v>
      </c>
      <c r="L20" s="13">
        <v>1558.41</v>
      </c>
      <c r="M20" s="13">
        <v>1558.41</v>
      </c>
      <c r="N20" s="13">
        <v>1558.41</v>
      </c>
      <c r="O20" s="13">
        <v>1558.41</v>
      </c>
      <c r="P20" s="13">
        <v>1558.41</v>
      </c>
      <c r="Q20" s="13">
        <v>1558.41</v>
      </c>
      <c r="R20" s="13">
        <v>1558.41</v>
      </c>
      <c r="S20" s="13">
        <v>1558.41</v>
      </c>
    </row>
    <row r="22" spans="1:19">
      <c r="A22" s="8" t="s">
        <v>35</v>
      </c>
      <c r="B22" s="69" t="s">
        <v>62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>
      <c r="A23" t="s">
        <v>36</v>
      </c>
      <c r="B23" s="15">
        <v>1</v>
      </c>
      <c r="C23" s="36">
        <v>2</v>
      </c>
      <c r="D23" s="36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10</v>
      </c>
      <c r="L23" s="36">
        <v>11</v>
      </c>
      <c r="M23" s="36">
        <v>12</v>
      </c>
      <c r="N23" s="36">
        <v>13</v>
      </c>
      <c r="O23" s="36">
        <v>14</v>
      </c>
      <c r="P23" s="36">
        <v>15</v>
      </c>
      <c r="Q23" s="36">
        <v>16</v>
      </c>
      <c r="R23" s="36">
        <v>17</v>
      </c>
      <c r="S23" s="36">
        <v>18</v>
      </c>
    </row>
    <row r="24" spans="1:19">
      <c r="A24" t="s">
        <v>37</v>
      </c>
      <c r="B24" s="13">
        <v>14.25</v>
      </c>
      <c r="C24" s="13">
        <v>23.5</v>
      </c>
      <c r="D24" s="13">
        <v>32.75</v>
      </c>
      <c r="E24" s="13">
        <v>42</v>
      </c>
      <c r="F24" s="13">
        <v>51.25</v>
      </c>
      <c r="G24" s="13">
        <v>60.5</v>
      </c>
      <c r="H24" s="13">
        <v>69.75</v>
      </c>
      <c r="I24" s="13">
        <v>79</v>
      </c>
      <c r="J24" s="13">
        <v>88.25</v>
      </c>
      <c r="K24" s="13">
        <v>97.5</v>
      </c>
      <c r="L24" s="13">
        <v>106.75</v>
      </c>
      <c r="M24" s="13">
        <v>116</v>
      </c>
      <c r="N24" s="13">
        <v>116</v>
      </c>
      <c r="O24" s="13">
        <v>116</v>
      </c>
      <c r="P24" s="13">
        <v>116</v>
      </c>
      <c r="Q24" s="13">
        <v>116</v>
      </c>
      <c r="R24" s="13">
        <v>116</v>
      </c>
      <c r="S24" s="13">
        <v>116</v>
      </c>
    </row>
    <row r="25" spans="1:19">
      <c r="A25" t="s">
        <v>38</v>
      </c>
      <c r="B25" s="13">
        <v>14.25</v>
      </c>
      <c r="C25" s="13">
        <v>23.5</v>
      </c>
      <c r="D25" s="13">
        <v>32.75</v>
      </c>
      <c r="E25" s="13">
        <v>42</v>
      </c>
      <c r="F25" s="13">
        <v>51.25</v>
      </c>
      <c r="G25" s="13">
        <v>60.5</v>
      </c>
      <c r="H25" s="13">
        <v>69.75</v>
      </c>
      <c r="I25" s="13">
        <v>79</v>
      </c>
      <c r="J25" s="13">
        <v>88.25</v>
      </c>
      <c r="K25" s="13">
        <v>97.5</v>
      </c>
      <c r="L25" s="13">
        <v>106.75</v>
      </c>
      <c r="M25" s="13">
        <v>116</v>
      </c>
      <c r="N25" s="13">
        <v>116</v>
      </c>
      <c r="O25" s="13">
        <v>116</v>
      </c>
      <c r="P25" s="13">
        <v>116</v>
      </c>
      <c r="Q25" s="13">
        <v>116</v>
      </c>
      <c r="R25" s="13">
        <v>116</v>
      </c>
      <c r="S25" s="13">
        <v>116</v>
      </c>
    </row>
    <row r="26" spans="1:19">
      <c r="A26" t="s">
        <v>39</v>
      </c>
      <c r="B26" s="13">
        <v>16.25</v>
      </c>
      <c r="C26" s="13">
        <v>27.5</v>
      </c>
      <c r="D26" s="13">
        <v>38.75</v>
      </c>
      <c r="E26" s="13">
        <v>50</v>
      </c>
      <c r="F26" s="13">
        <v>61.25</v>
      </c>
      <c r="G26" s="13">
        <v>72.5</v>
      </c>
      <c r="H26" s="13">
        <v>83.75</v>
      </c>
      <c r="I26" s="13">
        <v>95</v>
      </c>
      <c r="J26" s="13">
        <v>106.25</v>
      </c>
      <c r="K26" s="13">
        <v>117.5</v>
      </c>
      <c r="L26" s="13">
        <v>128.75</v>
      </c>
      <c r="M26" s="13">
        <v>140</v>
      </c>
      <c r="N26" s="13">
        <v>140</v>
      </c>
      <c r="O26" s="13">
        <v>140</v>
      </c>
      <c r="P26" s="13">
        <v>140</v>
      </c>
      <c r="Q26" s="13">
        <v>140</v>
      </c>
      <c r="R26" s="13">
        <v>140</v>
      </c>
      <c r="S26" s="13">
        <v>140</v>
      </c>
    </row>
    <row r="27" spans="1:19">
      <c r="A27" t="s">
        <v>40</v>
      </c>
      <c r="B27" s="13">
        <v>16.25</v>
      </c>
      <c r="C27" s="13">
        <v>27.5</v>
      </c>
      <c r="D27" s="13">
        <v>38.75</v>
      </c>
      <c r="E27" s="13">
        <v>50</v>
      </c>
      <c r="F27" s="13">
        <v>61.25</v>
      </c>
      <c r="G27" s="13">
        <v>72.5</v>
      </c>
      <c r="H27" s="13">
        <v>83.75</v>
      </c>
      <c r="I27" s="13">
        <v>95</v>
      </c>
      <c r="J27" s="13">
        <v>106.25</v>
      </c>
      <c r="K27" s="13">
        <v>117.5</v>
      </c>
      <c r="L27" s="13">
        <v>128.75</v>
      </c>
      <c r="M27" s="13">
        <v>140</v>
      </c>
      <c r="N27" s="13">
        <v>140</v>
      </c>
      <c r="O27" s="13">
        <v>140</v>
      </c>
      <c r="P27" s="13">
        <v>140</v>
      </c>
      <c r="Q27" s="13">
        <v>140</v>
      </c>
      <c r="R27" s="13">
        <v>140</v>
      </c>
      <c r="S27" s="13">
        <v>140</v>
      </c>
    </row>
    <row r="29" spans="1:19">
      <c r="A29" t="s">
        <v>3</v>
      </c>
      <c r="B29" t="s">
        <v>4</v>
      </c>
      <c r="C29" t="s">
        <v>60</v>
      </c>
    </row>
    <row r="31" spans="1:19">
      <c r="A31" t="s">
        <v>70</v>
      </c>
      <c r="B31" s="13">
        <v>2144.5</v>
      </c>
      <c r="C31" t="s">
        <v>59</v>
      </c>
      <c r="D31" s="34"/>
    </row>
    <row r="32" spans="1:19">
      <c r="A32" t="s">
        <v>71</v>
      </c>
      <c r="B32" s="13">
        <v>2444</v>
      </c>
      <c r="C32" t="s">
        <v>59</v>
      </c>
      <c r="D32" s="34"/>
    </row>
    <row r="33" spans="1:4">
      <c r="A33" t="s">
        <v>72</v>
      </c>
      <c r="B33" s="13">
        <v>2644.5</v>
      </c>
      <c r="C33" t="s">
        <v>59</v>
      </c>
      <c r="D33" s="34"/>
    </row>
    <row r="34" spans="1:4">
      <c r="A34" t="s">
        <v>73</v>
      </c>
      <c r="B34" s="13">
        <v>2948</v>
      </c>
      <c r="C34" t="s">
        <v>59</v>
      </c>
      <c r="D34" s="34"/>
    </row>
    <row r="35" spans="1:4">
      <c r="A35" t="s">
        <v>74</v>
      </c>
      <c r="B35" s="13">
        <v>2811.5</v>
      </c>
      <c r="C35" t="s">
        <v>59</v>
      </c>
      <c r="D35" s="34"/>
    </row>
    <row r="36" spans="1:4">
      <c r="A36" t="s">
        <v>75</v>
      </c>
      <c r="B36" s="13">
        <v>3129</v>
      </c>
      <c r="C36" t="s">
        <v>59</v>
      </c>
      <c r="D36" s="34"/>
    </row>
    <row r="37" spans="1:4">
      <c r="A37" t="s">
        <v>76</v>
      </c>
      <c r="B37" s="13">
        <v>2811.5</v>
      </c>
      <c r="C37" t="s">
        <v>59</v>
      </c>
      <c r="D37" s="34"/>
    </row>
    <row r="38" spans="1:4">
      <c r="A38" t="s">
        <v>77</v>
      </c>
      <c r="B38" s="13">
        <v>3129</v>
      </c>
      <c r="C38" t="s">
        <v>59</v>
      </c>
      <c r="D38" s="34"/>
    </row>
    <row r="39" spans="1:4">
      <c r="A39" t="s">
        <v>78</v>
      </c>
      <c r="B39" s="13">
        <v>3283</v>
      </c>
      <c r="C39" t="s">
        <v>59</v>
      </c>
      <c r="D39" s="34"/>
    </row>
    <row r="40" spans="1:4">
      <c r="A40" t="s">
        <v>79</v>
      </c>
      <c r="B40" s="13">
        <v>2798</v>
      </c>
      <c r="C40" t="s">
        <v>59</v>
      </c>
      <c r="D40" s="34"/>
    </row>
    <row r="41" spans="1:4">
      <c r="A41" t="s">
        <v>80</v>
      </c>
      <c r="B41" s="13">
        <v>2873</v>
      </c>
      <c r="C41" t="s">
        <v>59</v>
      </c>
      <c r="D41" s="34"/>
    </row>
    <row r="42" spans="1:4">
      <c r="A42" t="s">
        <v>81</v>
      </c>
      <c r="B42" s="13">
        <v>2948</v>
      </c>
      <c r="C42" t="s">
        <v>59</v>
      </c>
      <c r="D42" s="34"/>
    </row>
    <row r="43" spans="1:4">
      <c r="A43" t="s">
        <v>82</v>
      </c>
      <c r="B43" s="13">
        <v>3098</v>
      </c>
      <c r="C43" t="s">
        <v>59</v>
      </c>
      <c r="D43" s="34"/>
    </row>
    <row r="44" spans="1:4">
      <c r="A44" t="s">
        <v>83</v>
      </c>
      <c r="B44" s="13">
        <v>3080.5</v>
      </c>
      <c r="D44" s="34"/>
    </row>
    <row r="45" spans="1:4">
      <c r="A45" t="s">
        <v>84</v>
      </c>
      <c r="B45" s="13">
        <v>3293</v>
      </c>
    </row>
    <row r="46" spans="1:4">
      <c r="A46" t="s">
        <v>85</v>
      </c>
      <c r="B46" s="13">
        <v>3447</v>
      </c>
    </row>
    <row r="47" spans="1:4">
      <c r="A47" t="s">
        <v>86</v>
      </c>
      <c r="B47" s="13">
        <v>3447</v>
      </c>
    </row>
    <row r="48" spans="1:4">
      <c r="A48" t="s">
        <v>87</v>
      </c>
      <c r="B48" s="13">
        <v>3447</v>
      </c>
    </row>
    <row r="49" spans="1:2">
      <c r="A49" t="s">
        <v>88</v>
      </c>
      <c r="B49" s="13">
        <v>3447</v>
      </c>
    </row>
    <row r="50" spans="1:2">
      <c r="A50" t="s">
        <v>89</v>
      </c>
      <c r="B50" s="13">
        <v>0</v>
      </c>
    </row>
    <row r="52" spans="1:2">
      <c r="A52" s="21" t="s">
        <v>5</v>
      </c>
      <c r="B52" s="21" t="s">
        <v>6</v>
      </c>
    </row>
    <row r="53" spans="1:2">
      <c r="A53" s="22"/>
      <c r="B53" s="22"/>
    </row>
    <row r="54" spans="1:2">
      <c r="A54" t="s">
        <v>24</v>
      </c>
      <c r="B54" s="13">
        <v>1860.67</v>
      </c>
    </row>
    <row r="55" spans="1:2">
      <c r="A55" t="s">
        <v>25</v>
      </c>
      <c r="B55" s="13">
        <v>1924.72</v>
      </c>
    </row>
    <row r="56" spans="1:2">
      <c r="A56" t="s">
        <v>26</v>
      </c>
      <c r="B56" s="13">
        <v>1911.22</v>
      </c>
    </row>
    <row r="57" spans="1:2">
      <c r="A57" t="s">
        <v>27</v>
      </c>
      <c r="B57" s="13">
        <v>1748.86</v>
      </c>
    </row>
    <row r="58" spans="1:2">
      <c r="A58" t="s">
        <v>28</v>
      </c>
      <c r="B58" s="13">
        <v>1745.48</v>
      </c>
    </row>
    <row r="59" spans="1:2">
      <c r="A59" t="s">
        <v>29</v>
      </c>
      <c r="B59" s="13">
        <v>1855.45</v>
      </c>
    </row>
    <row r="60" spans="1:2">
      <c r="A60" t="s">
        <v>30</v>
      </c>
      <c r="B60" s="13">
        <v>500</v>
      </c>
    </row>
    <row r="61" spans="1:2">
      <c r="A61" t="s">
        <v>31</v>
      </c>
      <c r="B61" s="13">
        <v>1000</v>
      </c>
    </row>
    <row r="62" spans="1:2">
      <c r="A62" t="s">
        <v>32</v>
      </c>
      <c r="B62" s="13">
        <v>613.66</v>
      </c>
    </row>
    <row r="63" spans="1:2">
      <c r="A63" t="s">
        <v>33</v>
      </c>
      <c r="B63" s="13">
        <v>798.78</v>
      </c>
    </row>
    <row r="64" spans="1:2">
      <c r="A64" t="s">
        <v>7</v>
      </c>
      <c r="B64" s="13">
        <v>0</v>
      </c>
    </row>
    <row r="66" spans="1:2">
      <c r="A66" t="s">
        <v>9</v>
      </c>
      <c r="B66" t="s">
        <v>10</v>
      </c>
    </row>
    <row r="68" spans="1:2">
      <c r="A68" t="s">
        <v>12</v>
      </c>
      <c r="B68" s="3">
        <v>260</v>
      </c>
    </row>
    <row r="69" spans="1:2">
      <c r="A69" t="s">
        <v>34</v>
      </c>
      <c r="B69" s="3">
        <v>185</v>
      </c>
    </row>
    <row r="70" spans="1:2">
      <c r="A70" t="s">
        <v>11</v>
      </c>
      <c r="B70" s="3">
        <v>0</v>
      </c>
    </row>
    <row r="73" spans="1:2">
      <c r="A73" s="23" t="s">
        <v>43</v>
      </c>
      <c r="B73" s="23" t="s">
        <v>10</v>
      </c>
    </row>
    <row r="75" spans="1:2">
      <c r="A75" t="s">
        <v>44</v>
      </c>
      <c r="B75" s="3">
        <v>-1308.4000000000001</v>
      </c>
    </row>
    <row r="76" spans="1:2">
      <c r="A76" t="s">
        <v>45</v>
      </c>
      <c r="B76" s="3">
        <v>0</v>
      </c>
    </row>
    <row r="77" spans="1:2">
      <c r="A77" t="s">
        <v>58</v>
      </c>
      <c r="B77" s="3">
        <v>1308.4000000000001</v>
      </c>
    </row>
    <row r="78" spans="1:2">
      <c r="A78" t="s">
        <v>91</v>
      </c>
      <c r="B78" s="3">
        <v>0</v>
      </c>
    </row>
    <row r="79" spans="1:2">
      <c r="A79" t="s">
        <v>68</v>
      </c>
      <c r="B79" s="3">
        <v>1308.4000000000001</v>
      </c>
    </row>
    <row r="80" spans="1:2">
      <c r="B80" s="3"/>
    </row>
    <row r="81" spans="1:2">
      <c r="B81" s="3"/>
    </row>
    <row r="82" spans="1:2">
      <c r="A82" t="s">
        <v>47</v>
      </c>
      <c r="B82" s="3" t="s">
        <v>23</v>
      </c>
    </row>
    <row r="83" spans="1:2">
      <c r="B83" s="3"/>
    </row>
    <row r="84" spans="1:2">
      <c r="A84" s="14" t="s">
        <v>48</v>
      </c>
      <c r="B84" s="3">
        <v>0</v>
      </c>
    </row>
    <row r="85" spans="1:2">
      <c r="A85" s="1" t="s">
        <v>49</v>
      </c>
      <c r="B85" s="3">
        <v>0</v>
      </c>
    </row>
    <row r="87" spans="1:2">
      <c r="A87" t="s">
        <v>46</v>
      </c>
      <c r="B87" s="3" t="s">
        <v>23</v>
      </c>
    </row>
    <row r="88" spans="1:2">
      <c r="B88" s="3"/>
    </row>
    <row r="89" spans="1:2">
      <c r="A89" s="14" t="s">
        <v>50</v>
      </c>
      <c r="B89" s="3">
        <v>0</v>
      </c>
    </row>
    <row r="90" spans="1:2">
      <c r="A90" s="1" t="s">
        <v>51</v>
      </c>
      <c r="B90" s="3">
        <v>0</v>
      </c>
    </row>
    <row r="93" spans="1:2">
      <c r="A93" s="68" t="s">
        <v>54</v>
      </c>
      <c r="B93" s="68"/>
    </row>
    <row r="94" spans="1:2">
      <c r="A94" t="s">
        <v>52</v>
      </c>
      <c r="B94" t="s">
        <v>53</v>
      </c>
    </row>
    <row r="95" spans="1:2">
      <c r="A95" t="e">
        <f>VLOOKUP('NCAT Calculator'!C26,Data!$A$9:$S$13,'NCAT Calculator'!E26+1,FALSE)</f>
        <v>#N/A</v>
      </c>
      <c r="B95">
        <f>IF('NCAT Calculator'!C22="Undergraduate",12,9)</f>
        <v>9</v>
      </c>
    </row>
    <row r="96" spans="1:2">
      <c r="A96" t="e">
        <f>VLOOKUP('NCAT Calculator'!C26,Data!$A$23:$S$27,'NCAT Calculator'!E26+1,FALSE)</f>
        <v>#N/A</v>
      </c>
      <c r="B96">
        <f>IF('NCAT Calculator'!C22="Undergraduate",12,9)</f>
        <v>9</v>
      </c>
    </row>
    <row r="98" spans="1:2">
      <c r="A98" s="67" t="s">
        <v>67</v>
      </c>
      <c r="B98" s="67"/>
    </row>
    <row r="99" spans="1:2">
      <c r="A99" t="s">
        <v>52</v>
      </c>
      <c r="B99" t="s">
        <v>53</v>
      </c>
    </row>
    <row r="100" spans="1:2">
      <c r="A100" t="e">
        <f>VLOOKUP('NCAT Calculator'!C24,Data!$A$2:$S$6,'NCAT Calculator'!E24+1,FALSE)</f>
        <v>#N/A</v>
      </c>
      <c r="B100">
        <f>IF('NCAT Calculator'!C22="Undergraduate",12,12)</f>
        <v>12</v>
      </c>
    </row>
    <row r="101" spans="1:2">
      <c r="A101" t="e">
        <f>VLOOKUP('NCAT Calculator'!C24,Data!$A$16:$S$20,'NCAT Calculator'!E24+1,FALSE)</f>
        <v>#N/A</v>
      </c>
      <c r="B101">
        <f>IF('NCAT Calculator'!C22="Undergraduate",12,12)</f>
        <v>12</v>
      </c>
    </row>
  </sheetData>
  <sheetProtection password="E13B" sheet="1" objects="1" scenarios="1"/>
  <mergeCells count="6">
    <mergeCell ref="A98:B98"/>
    <mergeCell ref="A93:B93"/>
    <mergeCell ref="B1:S1"/>
    <mergeCell ref="B8:S8"/>
    <mergeCell ref="B15:S15"/>
    <mergeCell ref="B22:S22"/>
  </mergeCell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27" sqref="B27"/>
    </sheetView>
  </sheetViews>
  <sheetFormatPr defaultColWidth="8.88671875" defaultRowHeight="14.4"/>
  <cols>
    <col min="1" max="1" width="31.44140625" bestFit="1" customWidth="1"/>
    <col min="2" max="2" width="36.33203125" bestFit="1" customWidth="1"/>
    <col min="3" max="9" width="31.44140625" bestFit="1" customWidth="1"/>
    <col min="10" max="10" width="36.33203125" bestFit="1" customWidth="1"/>
    <col min="11" max="13" width="28.109375" bestFit="1" customWidth="1"/>
    <col min="14" max="14" width="29" bestFit="1" customWidth="1"/>
    <col min="15" max="16" width="28.109375" bestFit="1" customWidth="1"/>
  </cols>
  <sheetData>
    <row r="1" spans="1:8">
      <c r="A1" t="s">
        <v>69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</row>
    <row r="2" spans="1:8">
      <c r="A2" t="s">
        <v>70</v>
      </c>
      <c r="B2" t="s">
        <v>24</v>
      </c>
      <c r="C2" t="s">
        <v>24</v>
      </c>
      <c r="D2" t="s">
        <v>24</v>
      </c>
      <c r="E2" t="s">
        <v>24</v>
      </c>
      <c r="F2" t="s">
        <v>24</v>
      </c>
      <c r="G2" t="s">
        <v>24</v>
      </c>
      <c r="H2" t="s">
        <v>24</v>
      </c>
    </row>
    <row r="3" spans="1:8">
      <c r="A3" t="s">
        <v>71</v>
      </c>
      <c r="B3" t="s">
        <v>25</v>
      </c>
      <c r="C3" t="s">
        <v>25</v>
      </c>
      <c r="D3" t="s">
        <v>25</v>
      </c>
      <c r="E3" t="s">
        <v>25</v>
      </c>
      <c r="F3" t="s">
        <v>25</v>
      </c>
      <c r="G3" t="s">
        <v>25</v>
      </c>
      <c r="H3" t="s">
        <v>25</v>
      </c>
    </row>
    <row r="4" spans="1:8">
      <c r="A4" t="s">
        <v>72</v>
      </c>
      <c r="B4" t="s">
        <v>26</v>
      </c>
      <c r="C4" t="s">
        <v>26</v>
      </c>
      <c r="D4" t="s">
        <v>26</v>
      </c>
      <c r="E4" t="s">
        <v>26</v>
      </c>
      <c r="F4" t="s">
        <v>26</v>
      </c>
      <c r="G4" t="s">
        <v>26</v>
      </c>
      <c r="H4" t="s">
        <v>26</v>
      </c>
    </row>
    <row r="5" spans="1:8">
      <c r="A5" t="s">
        <v>73</v>
      </c>
      <c r="B5" t="s">
        <v>27</v>
      </c>
      <c r="C5" t="s">
        <v>27</v>
      </c>
      <c r="D5" t="s">
        <v>27</v>
      </c>
      <c r="E5" t="s">
        <v>27</v>
      </c>
      <c r="F5" t="s">
        <v>27</v>
      </c>
      <c r="G5" t="s">
        <v>27</v>
      </c>
      <c r="H5" t="s">
        <v>27</v>
      </c>
    </row>
    <row r="6" spans="1:8">
      <c r="A6" t="s">
        <v>74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</row>
    <row r="7" spans="1:8">
      <c r="A7" t="s">
        <v>75</v>
      </c>
      <c r="B7" t="s">
        <v>29</v>
      </c>
      <c r="C7" t="s">
        <v>29</v>
      </c>
      <c r="D7" t="s">
        <v>29</v>
      </c>
      <c r="E7" t="s">
        <v>29</v>
      </c>
      <c r="F7" t="s">
        <v>29</v>
      </c>
      <c r="G7" t="s">
        <v>29</v>
      </c>
      <c r="H7" t="s">
        <v>29</v>
      </c>
    </row>
    <row r="8" spans="1:8">
      <c r="A8" t="s">
        <v>76</v>
      </c>
      <c r="B8" t="s">
        <v>30</v>
      </c>
      <c r="C8" t="s">
        <v>30</v>
      </c>
      <c r="D8" t="s">
        <v>30</v>
      </c>
      <c r="E8" t="s">
        <v>30</v>
      </c>
      <c r="F8" t="s">
        <v>30</v>
      </c>
      <c r="G8" t="s">
        <v>30</v>
      </c>
      <c r="H8" t="s">
        <v>30</v>
      </c>
    </row>
    <row r="9" spans="1:8">
      <c r="A9" t="s">
        <v>77</v>
      </c>
      <c r="B9" t="s">
        <v>31</v>
      </c>
      <c r="C9" t="s">
        <v>31</v>
      </c>
      <c r="D9" t="s">
        <v>31</v>
      </c>
      <c r="E9" t="s">
        <v>31</v>
      </c>
      <c r="F9" t="s">
        <v>31</v>
      </c>
      <c r="G9" t="s">
        <v>31</v>
      </c>
      <c r="H9" t="s">
        <v>31</v>
      </c>
    </row>
    <row r="10" spans="1:8">
      <c r="A10" t="s">
        <v>78</v>
      </c>
      <c r="B10" t="s">
        <v>32</v>
      </c>
      <c r="C10" t="s">
        <v>32</v>
      </c>
      <c r="D10" t="s">
        <v>32</v>
      </c>
      <c r="E10" t="s">
        <v>32</v>
      </c>
      <c r="F10" t="s">
        <v>32</v>
      </c>
      <c r="G10" t="s">
        <v>32</v>
      </c>
      <c r="H10" t="s">
        <v>32</v>
      </c>
    </row>
    <row r="11" spans="1:8">
      <c r="A11" t="s">
        <v>79</v>
      </c>
      <c r="B11" t="s">
        <v>33</v>
      </c>
      <c r="C11" t="s">
        <v>33</v>
      </c>
      <c r="D11" t="s">
        <v>33</v>
      </c>
      <c r="E11" t="s">
        <v>33</v>
      </c>
      <c r="F11" t="s">
        <v>33</v>
      </c>
      <c r="G11" t="s">
        <v>33</v>
      </c>
      <c r="H11" t="s">
        <v>33</v>
      </c>
    </row>
    <row r="12" spans="1:8">
      <c r="A12" t="s">
        <v>80</v>
      </c>
      <c r="B12" t="s">
        <v>7</v>
      </c>
      <c r="C12" t="s">
        <v>7</v>
      </c>
      <c r="D12" t="s">
        <v>7</v>
      </c>
      <c r="E12" t="s">
        <v>7</v>
      </c>
      <c r="F12" t="s">
        <v>7</v>
      </c>
      <c r="G12" t="s">
        <v>7</v>
      </c>
      <c r="H12" t="s">
        <v>7</v>
      </c>
    </row>
    <row r="13" spans="1:8">
      <c r="A13" t="s">
        <v>81</v>
      </c>
    </row>
    <row r="14" spans="1:8">
      <c r="A14" t="s">
        <v>82</v>
      </c>
    </row>
    <row r="15" spans="1:8">
      <c r="A15" t="s">
        <v>83</v>
      </c>
    </row>
    <row r="16" spans="1:8">
      <c r="A16" t="s">
        <v>84</v>
      </c>
    </row>
    <row r="17" spans="1:14">
      <c r="A17" t="s">
        <v>85</v>
      </c>
      <c r="B17" t="s">
        <v>70</v>
      </c>
      <c r="C17" s="40" t="s">
        <v>71</v>
      </c>
      <c r="D17" s="40" t="s">
        <v>72</v>
      </c>
      <c r="E17" s="40" t="s">
        <v>73</v>
      </c>
      <c r="F17" s="40" t="s">
        <v>74</v>
      </c>
      <c r="G17" s="40" t="s">
        <v>75</v>
      </c>
      <c r="H17" s="40" t="s">
        <v>76</v>
      </c>
      <c r="I17" s="40" t="s">
        <v>77</v>
      </c>
      <c r="J17" s="40" t="s">
        <v>78</v>
      </c>
      <c r="K17" s="40" t="s">
        <v>79</v>
      </c>
      <c r="L17" s="40" t="s">
        <v>80</v>
      </c>
      <c r="M17" s="40" t="s">
        <v>81</v>
      </c>
      <c r="N17" s="43" t="s">
        <v>82</v>
      </c>
    </row>
    <row r="18" spans="1:14">
      <c r="A18" t="s">
        <v>86</v>
      </c>
      <c r="B18" t="s">
        <v>24</v>
      </c>
      <c r="C18" s="41" t="s">
        <v>24</v>
      </c>
      <c r="D18" s="41" t="s">
        <v>24</v>
      </c>
      <c r="E18" s="41" t="s">
        <v>24</v>
      </c>
      <c r="F18" s="41" t="s">
        <v>24</v>
      </c>
      <c r="G18" s="41" t="s">
        <v>24</v>
      </c>
      <c r="H18" s="41" t="s">
        <v>24</v>
      </c>
      <c r="I18" s="41" t="s">
        <v>24</v>
      </c>
      <c r="J18" s="41" t="s">
        <v>24</v>
      </c>
      <c r="K18" s="41" t="s">
        <v>24</v>
      </c>
      <c r="L18" s="41" t="s">
        <v>24</v>
      </c>
      <c r="M18" s="41" t="s">
        <v>24</v>
      </c>
      <c r="N18" s="44" t="s">
        <v>24</v>
      </c>
    </row>
    <row r="19" spans="1:14">
      <c r="A19" t="s">
        <v>87</v>
      </c>
      <c r="B19" t="s">
        <v>25</v>
      </c>
      <c r="C19" s="42" t="s">
        <v>25</v>
      </c>
      <c r="D19" s="42" t="s">
        <v>25</v>
      </c>
      <c r="E19" s="42" t="s">
        <v>25</v>
      </c>
      <c r="F19" s="42" t="s">
        <v>25</v>
      </c>
      <c r="G19" s="42" t="s">
        <v>25</v>
      </c>
      <c r="H19" s="42" t="s">
        <v>25</v>
      </c>
      <c r="I19" s="42" t="s">
        <v>25</v>
      </c>
      <c r="J19" s="42" t="s">
        <v>25</v>
      </c>
      <c r="K19" s="42" t="s">
        <v>25</v>
      </c>
      <c r="L19" s="42" t="s">
        <v>25</v>
      </c>
      <c r="M19" s="42" t="s">
        <v>25</v>
      </c>
      <c r="N19" s="45" t="s">
        <v>25</v>
      </c>
    </row>
    <row r="20" spans="1:14">
      <c r="A20" t="s">
        <v>88</v>
      </c>
      <c r="B20" t="s">
        <v>26</v>
      </c>
      <c r="C20" s="41" t="s">
        <v>26</v>
      </c>
      <c r="D20" s="41" t="s">
        <v>26</v>
      </c>
      <c r="E20" s="41" t="s">
        <v>26</v>
      </c>
      <c r="F20" s="41" t="s">
        <v>26</v>
      </c>
      <c r="G20" s="41" t="s">
        <v>26</v>
      </c>
      <c r="H20" s="41" t="s">
        <v>26</v>
      </c>
      <c r="I20" s="41" t="s">
        <v>26</v>
      </c>
      <c r="J20" s="41" t="s">
        <v>26</v>
      </c>
      <c r="K20" s="41" t="s">
        <v>26</v>
      </c>
      <c r="L20" s="41" t="s">
        <v>26</v>
      </c>
      <c r="M20" s="41" t="s">
        <v>26</v>
      </c>
      <c r="N20" s="44" t="s">
        <v>26</v>
      </c>
    </row>
    <row r="21" spans="1:14">
      <c r="A21" t="s">
        <v>89</v>
      </c>
      <c r="B21" t="s">
        <v>27</v>
      </c>
      <c r="C21" s="42" t="s">
        <v>27</v>
      </c>
      <c r="D21" s="42" t="s">
        <v>27</v>
      </c>
      <c r="E21" s="42" t="s">
        <v>27</v>
      </c>
      <c r="F21" s="42" t="s">
        <v>27</v>
      </c>
      <c r="G21" s="42" t="s">
        <v>27</v>
      </c>
      <c r="H21" s="42" t="s">
        <v>27</v>
      </c>
      <c r="I21" s="42" t="s">
        <v>27</v>
      </c>
      <c r="J21" s="42" t="s">
        <v>27</v>
      </c>
      <c r="K21" s="42" t="s">
        <v>27</v>
      </c>
      <c r="L21" s="42" t="s">
        <v>27</v>
      </c>
      <c r="M21" s="42" t="s">
        <v>27</v>
      </c>
      <c r="N21" s="45" t="s">
        <v>27</v>
      </c>
    </row>
    <row r="22" spans="1:14">
      <c r="B22" t="s">
        <v>28</v>
      </c>
      <c r="C22" s="41" t="s">
        <v>28</v>
      </c>
      <c r="D22" s="41" t="s">
        <v>28</v>
      </c>
      <c r="E22" s="41" t="s">
        <v>28</v>
      </c>
      <c r="F22" s="41" t="s">
        <v>28</v>
      </c>
      <c r="G22" s="41" t="s">
        <v>28</v>
      </c>
      <c r="H22" s="41" t="s">
        <v>28</v>
      </c>
      <c r="I22" s="41" t="s">
        <v>28</v>
      </c>
      <c r="J22" s="41" t="s">
        <v>28</v>
      </c>
      <c r="K22" s="41" t="s">
        <v>28</v>
      </c>
      <c r="L22" s="41" t="s">
        <v>28</v>
      </c>
      <c r="M22" s="41" t="s">
        <v>28</v>
      </c>
      <c r="N22" s="44" t="s">
        <v>28</v>
      </c>
    </row>
    <row r="23" spans="1:14">
      <c r="B23" t="s">
        <v>29</v>
      </c>
      <c r="C23" s="42" t="s">
        <v>29</v>
      </c>
      <c r="D23" s="42" t="s">
        <v>29</v>
      </c>
      <c r="E23" s="42" t="s">
        <v>29</v>
      </c>
      <c r="F23" s="42" t="s">
        <v>29</v>
      </c>
      <c r="G23" s="42" t="s">
        <v>29</v>
      </c>
      <c r="H23" s="42" t="s">
        <v>29</v>
      </c>
      <c r="I23" s="42" t="s">
        <v>29</v>
      </c>
      <c r="J23" s="42" t="s">
        <v>29</v>
      </c>
      <c r="K23" s="42" t="s">
        <v>29</v>
      </c>
      <c r="L23" s="42" t="s">
        <v>29</v>
      </c>
      <c r="M23" s="42" t="s">
        <v>29</v>
      </c>
      <c r="N23" s="45" t="s">
        <v>29</v>
      </c>
    </row>
    <row r="27" spans="1:14">
      <c r="A27" t="s">
        <v>71</v>
      </c>
    </row>
  </sheetData>
  <sheetProtection password="E13B" sheet="1" objects="1" scenarios="1"/>
  <dataValidations count="2">
    <dataValidation type="list" allowBlank="1" showInputMessage="1" showErrorMessage="1" sqref="A27">
      <formula1>$A$2:$A$21</formula1>
    </dataValidation>
    <dataValidation type="list" allowBlank="1" showInputMessage="1" showErrorMessage="1" sqref="B27">
      <formula1>INDIRECT($A$27)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1 g U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1 g U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Y F P l E o i k e 4 D g A A A B E A A A A T A B w A R m 9 y b X V s Y X M v U 2 V j d G l v b j E u b S C i G A A o o B Q A A A A A A A A A A A A A A A A A A A A A A A A A A A A r T k 0 u y c z P U w i G 0 I b W A F B L A Q I t A B Q A A g A I A N Y F P l H G r a w E p w A A A P g A A A A S A A A A A A A A A A A A A A A A A A A A A A B D b 2 5 m a W c v U G F j a 2 F n Z S 5 4 b W x Q S w E C L Q A U A A I A C A D W B T 5 R D 8 r p q 6 Q A A A D p A A A A E w A A A A A A A A A A A A A A A A D z A A A A W 0 N v b n R l b n R f V H l w Z X N d L n h t b F B L A Q I t A B Q A A g A I A N Y F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M b A Z R w 4 j S K 6 W 3 Y W z x W b O A A A A A A I A A A A A A A N m A A D A A A A A E A A A A G z k X 2 2 1 4 X P L Z 1 R 6 9 j 1 t z i o A A A A A B I A A A K A A A A A Q A A A A S b L 0 q r P N u L q t M j V a + W C + z 1 A A A A D y w F + i n y f X 6 p n U 9 E a t S H g / R T I Q h D W 7 q e 6 3 0 q 5 j 7 + t U 1 c I N P D Y D q r K 8 6 T O L b b x 5 + E I v v E 7 2 G i i i d Y 4 H v G n G I d e f f m Y F M 0 j Z 7 g o w P K L T x Y s B n B Q A A A D i 9 W F S a u / H d L W I H N Y D V b O Q X O T v X g = = < / D a t a M a s h u p > 
</file>

<file path=customXml/itemProps1.xml><?xml version="1.0" encoding="utf-8"?>
<ds:datastoreItem xmlns:ds="http://schemas.openxmlformats.org/officeDocument/2006/customXml" ds:itemID="{83B38593-7B74-4145-8D89-F63C5E4375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31</vt:i4>
      </vt:variant>
    </vt:vector>
  </HeadingPairs>
  <TitlesOfParts>
    <vt:vector size="34" baseType="lpstr">
      <vt:lpstr>NCAT Calculator</vt:lpstr>
      <vt:lpstr>Data</vt:lpstr>
      <vt:lpstr>HousingMeals</vt:lpstr>
      <vt:lpstr>AggiePointePrivate</vt:lpstr>
      <vt:lpstr>AggiePointeSingle</vt:lpstr>
      <vt:lpstr>AggieSuitesDouble</vt:lpstr>
      <vt:lpstr>AggieSuitesSingle</vt:lpstr>
      <vt:lpstr>AggieTerrace</vt:lpstr>
      <vt:lpstr>AggieVillageDouble</vt:lpstr>
      <vt:lpstr>AggieVillageDoubleDeluxe</vt:lpstr>
      <vt:lpstr>AggieVillagePrivate</vt:lpstr>
      <vt:lpstr>AggieVillageSingle</vt:lpstr>
      <vt:lpstr>Apartment</vt:lpstr>
      <vt:lpstr>Campus</vt:lpstr>
      <vt:lpstr>CampusEdgePrivate</vt:lpstr>
      <vt:lpstr>CommuterStudentNoHousing</vt:lpstr>
      <vt:lpstr>DepositLookup</vt:lpstr>
      <vt:lpstr>HousingLookup</vt:lpstr>
      <vt:lpstr>HousingType</vt:lpstr>
      <vt:lpstr>MealLookup</vt:lpstr>
      <vt:lpstr>MealType</vt:lpstr>
      <vt:lpstr>NewReturning</vt:lpstr>
      <vt:lpstr>NewReturningLookup</vt:lpstr>
      <vt:lpstr>PrideHallDouble</vt:lpstr>
      <vt:lpstr>PrideHallPrivate</vt:lpstr>
      <vt:lpstr>PrideHallSingle</vt:lpstr>
      <vt:lpstr>'NCAT Calculator'!Print_Area</vt:lpstr>
      <vt:lpstr>SebastianVillagePrivate</vt:lpstr>
      <vt:lpstr>TraditionalDeluxe</vt:lpstr>
      <vt:lpstr>TraditionalDouble</vt:lpstr>
      <vt:lpstr>TraditionalPrivate</vt:lpstr>
      <vt:lpstr>TraditionalSingle</vt:lpstr>
      <vt:lpstr>UniversityParkPrivate</vt:lpstr>
      <vt:lpstr>YESNODeposit</vt:lpstr>
    </vt:vector>
  </TitlesOfParts>
  <Company>Radford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Donna</dc:creator>
  <cp:lastModifiedBy>Administrator</cp:lastModifiedBy>
  <cp:lastPrinted>2020-10-01T22:44:43Z</cp:lastPrinted>
  <dcterms:created xsi:type="dcterms:W3CDTF">2019-05-21T15:08:05Z</dcterms:created>
  <dcterms:modified xsi:type="dcterms:W3CDTF">2020-11-09T21:11:20Z</dcterms:modified>
</cp:coreProperties>
</file>